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Index sheet" sheetId="1" r:id="rId1"/>
    <sheet name="заголовочная" sheetId="2" r:id="rId2"/>
    <sheet name="цели, виды деятельности" sheetId="3" r:id="rId3"/>
    <sheet name="услуги" sheetId="4" r:id="rId4"/>
    <sheet name="балансовая" sheetId="5" r:id="rId5"/>
    <sheet name="фин. состояние" sheetId="6" r:id="rId6"/>
    <sheet name="поступления и выплаты (2)" sheetId="7" r:id="rId7"/>
    <sheet name="поступления и выплаты (3)" sheetId="8" r:id="rId8"/>
    <sheet name="поступления и выплаты" sheetId="9" r:id="rId9"/>
    <sheet name="закупка ТРУ" sheetId="10" r:id="rId10"/>
    <sheet name="временное" sheetId="11" r:id="rId11"/>
    <sheet name="справочная" sheetId="12" r:id="rId12"/>
    <sheet name="обоснование (210) 1" sheetId="13" r:id="rId13"/>
    <sheet name="обоснование (210) 2" sheetId="14" r:id="rId14"/>
    <sheet name="обоснование (210) 3" sheetId="15" r:id="rId15"/>
    <sheet name="обоснование (210) 4" sheetId="16" r:id="rId16"/>
    <sheet name="обоснование (220)" sheetId="17" r:id="rId17"/>
    <sheet name="обоснование (230)" sheetId="18" r:id="rId18"/>
    <sheet name="обоснование (240)" sheetId="19" r:id="rId19"/>
    <sheet name="обоснование (250)" sheetId="20" r:id="rId20"/>
    <sheet name="обоснование (260) 1" sheetId="21" r:id="rId21"/>
    <sheet name="обоснование (260) 2" sheetId="22" r:id="rId22"/>
    <sheet name="обоснование (260) 3" sheetId="23" r:id="rId23"/>
    <sheet name="обоснование (260) 4" sheetId="24" r:id="rId24"/>
    <sheet name="обоснование (260) 5" sheetId="25" r:id="rId25"/>
    <sheet name="обоснование (260) 6" sheetId="26" r:id="rId26"/>
    <sheet name="обоснование (260) 7" sheetId="27" r:id="rId27"/>
    <sheet name="обоснование (260) 8" sheetId="28" r:id="rId28"/>
    <sheet name="сведения о операциях" sheetId="29" r:id="rId29"/>
  </sheets>
  <definedNames>
    <definedName name="___INDEX_SHEET___ASAP_Utilities">'Index sheet'!$A$1</definedName>
    <definedName name="_xlnm._FilterDatabase" localSheetId="9" hidden="1">'закупка ТРУ'!$A$7:$I$7</definedName>
    <definedName name="_xlnm._FilterDatabase" localSheetId="8" hidden="1">'поступления и выплаты'!$A$6:$I$6</definedName>
    <definedName name="_xlnm._FilterDatabase" localSheetId="6" hidden="1">'поступления и выплаты (2)'!$A$6:$I$6</definedName>
    <definedName name="_xlnm._FilterDatabase" localSheetId="7" hidden="1">'поступления и выплаты (3)'!$A$6:$I$6</definedName>
    <definedName name="_xlnm.Print_Titles" localSheetId="4">'фин. состояние'!$3:$5</definedName>
    <definedName name="_xlnm.Print_Titles" localSheetId="3">'балансовая'!$2:$4</definedName>
    <definedName name="_xlnm.Print_Titles" localSheetId="5">'поступления и выплаты'!$3:$6</definedName>
    <definedName name="_xlnm.Print_Area" localSheetId="10">'временное'!$A$1:$C$8</definedName>
    <definedName name="_xlnm.Print_Area" localSheetId="9">'закупка ТРУ'!$A$1:$L$12</definedName>
    <definedName name="_xlnm.Print_Area" localSheetId="8">'поступления и выплаты'!$A$1:$I$45</definedName>
    <definedName name="_xlnm.Print_Area" localSheetId="6">'поступления и выплаты (2)'!$A$1:$I$47</definedName>
    <definedName name="_xlnm.Print_Area" localSheetId="7">'поступления и выплаты (3)'!$A$1:$I$45</definedName>
    <definedName name="_xlnm.Print_Area" localSheetId="28">'сведения о операциях'!$A$1:$FK$1</definedName>
    <definedName name="_xlnm.Print_Area" localSheetId="11">'справочная'!$A$1:$E$8</definedName>
    <definedName name="_xlnm.Print_Area" localSheetId="3">'услуги'!$A$1:$L$5</definedName>
    <definedName name="_xlnm.Print_Area" localSheetId="5">'фин. состояние'!$A$1:$C$28</definedName>
  </definedNames>
  <calcPr fullCalcOnLoad="1"/>
</workbook>
</file>

<file path=xl/sharedStrings.xml><?xml version="1.0" encoding="utf-8"?>
<sst xmlns="http://schemas.openxmlformats.org/spreadsheetml/2006/main" count="1616" uniqueCount="643">
  <si>
    <t/>
  </si>
  <si>
    <t>УТВЕРЖДАЮ:</t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</si>
  <si>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</si>
  <si>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</si>
  <si>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</si>
  <si>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</si>
  <si>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</si>
  <si>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</si>
  <si>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</si>
  <si>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</si>
  <si>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</si>
  <si>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</si>
  <si>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</si>
  <si>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</si>
  <si>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</si>
  <si>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</si>
  <si>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</si>
  <si>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</si>
  <si>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</si>
  <si>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</si>
  <si>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</si>
  <si>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</si>
  <si>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</si>
  <si>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</si>
  <si>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</si>
  <si>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</si>
  <si>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</si>
  <si>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</si>
  <si>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</si>
  <si>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</si>
  <si>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</si>
  <si>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</si>
  <si>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</si>
  <si>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</si>
  <si>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</si>
  <si>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</si>
  <si>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</si>
  <si>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</si>
  <si>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</si>
  <si>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</si>
  <si>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</si>
  <si>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</si>
  <si>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</si>
  <si>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</si>
  <si>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</si>
  <si>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</si>
  <si>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</si>
  <si>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</si>
  <si>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</si>
  <si>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</si>
  <si>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</si>
  <si>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</si>
  <si>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</si>
  <si>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</si>
  <si>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</si>
  <si>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</si>
  <si>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</si>
  <si>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</si>
  <si>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</si>
  <si>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</si>
  <si>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</si>
  <si>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</si>
  <si>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</si>
  <si>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Код по реестру участников бюджетного процесса, а также юридических лиц, не являющихся участниками бюджетного процесса</t>
  </si>
  <si>
    <t>код УБП учреждения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</si>
  <si>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</si>
  <si>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</si>
  <si>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</si>
  <si>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</si>
  <si>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</si>
  <si>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</si>
  <si>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</si>
  <si>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</si>
  <si>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</si>
  <si>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</si>
  <si>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</si>
  <si>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</si>
  <si>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</si>
  <si>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</si>
  <si>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</si>
  <si>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</si>
  <si>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</si>
  <si>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</si>
  <si>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</si>
  <si>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</si>
  <si>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</si>
  <si>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</si>
  <si>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</si>
  <si>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</si>
  <si>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</si>
  <si>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</si>
  <si>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</si>
  <si>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</si>
  <si>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</si>
  <si>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</si>
  <si>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</si>
  <si>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</si>
  <si>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</si>
  <si>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</si>
  <si>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</si>
  <si>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</si>
  <si>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</si>
  <si>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</si>
  <si>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</si>
  <si>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</si>
  <si>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</si>
  <si>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</si>
  <si>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</si>
  <si>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</si>
  <si>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</si>
  <si>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</si>
  <si>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</si>
  <si>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</si>
  <si>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</si>
  <si>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</si>
  <si>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</si>
  <si>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</si>
  <si>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</si>
  <si>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</si>
  <si>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</si>
  <si>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</si>
  <si>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</si>
  <si>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</si>
  <si>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</si>
  <si>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</si>
  <si>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</si>
  <si>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</si>
  <si>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</si>
  <si>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</si>
  <si>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</si>
  <si>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</si>
  <si>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</si>
  <si>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</si>
  <si>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</si>
  <si>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</si>
  <si>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</si>
  <si>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</si>
  <si>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</si>
  <si>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</si>
  <si>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</si>
  <si>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</si>
  <si>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</si>
  <si>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</si>
  <si>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</si>
  <si>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</si>
  <si>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</si>
  <si>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</si>
  <si>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</si>
  <si>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</si>
  <si>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</si>
  <si>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</si>
  <si>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</si>
  <si>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</si>
  <si>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</si>
  <si>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</si>
  <si>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</si>
  <si>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</si>
  <si>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</si>
  <si>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</si>
  <si>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</si>
  <si>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</si>
  <si>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</si>
  <si>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</si>
  <si>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</si>
  <si>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</si>
  <si>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</si>
  <si>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</si>
  <si>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</si>
  <si>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</si>
  <si>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</si>
  <si>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</si>
  <si>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</si>
  <si>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</si>
  <si>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</si>
  <si>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</si>
  <si>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</si>
  <si>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</si>
  <si>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</si>
  <si>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</si>
  <si>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</si>
  <si>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</si>
  <si>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опционально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</si>
  <si>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</si>
  <si>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</si>
  <si>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</si>
  <si>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</si>
  <si>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</si>
  <si>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</si>
  <si>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</si>
  <si>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</si>
  <si>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</si>
  <si>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</si>
  <si>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</si>
  <si>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</si>
  <si>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</si>
  <si>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</si>
  <si>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</si>
  <si>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</si>
  <si>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</si>
  <si>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</si>
  <si>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</si>
  <si>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</si>
  <si>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1.3.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</si>
  <si>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</si>
  <si>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</si>
  <si>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</si>
  <si>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</si>
  <si>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</si>
  <si>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</si>
  <si>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</si>
  <si>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</si>
  <si>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</si>
  <si>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</si>
  <si>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</si>
  <si>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</si>
  <si>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</si>
  <si>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</si>
  <si>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</si>
  <si>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</si>
  <si>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</si>
  <si>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</si>
  <si>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</si>
  <si>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</si>
  <si>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</si>
  <si>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</si>
  <si>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</si>
  <si>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</si>
  <si>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</si>
  <si>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</si>
  <si>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</si>
  <si>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</si>
  <si>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</si>
  <si>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</si>
  <si>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</si>
  <si>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</si>
  <si>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</si>
  <si>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</si>
  <si>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</si>
  <si>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</si>
  <si>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</si>
  <si>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</si>
  <si>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</si>
  <si>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</si>
  <si>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</si>
  <si>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</si>
  <si>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</si>
  <si>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</si>
  <si>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</si>
  <si>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</si>
  <si>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</si>
  <si>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</si>
  <si>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</si>
  <si>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</si>
  <si>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</si>
  <si>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</si>
  <si>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</si>
  <si>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</si>
  <si>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</si>
  <si>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</si>
  <si>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</si>
  <si>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</si>
  <si>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</si>
  <si>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</si>
  <si>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</si>
  <si>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</si>
  <si>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</si>
  <si>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</si>
  <si>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</si>
  <si>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</si>
  <si>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</si>
  <si>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</si>
  <si>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</si>
  <si>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вывоз снега, мусора, твердых бытовых и промышленных отходов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</si>
  <si>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</si>
  <si>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</si>
  <si>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</si>
  <si>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</si>
  <si>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</si>
  <si>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</si>
  <si>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</si>
  <si>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</si>
  <si>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</si>
  <si>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</si>
  <si>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</si>
  <si>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</si>
  <si>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</si>
  <si>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</si>
  <si>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</si>
  <si>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</si>
  <si>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</si>
  <si>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</si>
  <si>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</si>
  <si>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</si>
  <si>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</si>
  <si>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</si>
  <si>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</si>
  <si>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</si>
  <si>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</si>
  <si>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</si>
  <si>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</si>
  <si>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</si>
  <si>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</si>
  <si>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</si>
  <si>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</si>
  <si>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</si>
  <si>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</si>
  <si>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</si>
  <si>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</si>
  <si>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</si>
  <si>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</si>
  <si>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</si>
  <si>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</si>
  <si>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</si>
  <si>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</si>
  <si>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</si>
  <si>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</si>
  <si>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</si>
  <si>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</si>
  <si>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</si>
  <si>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</si>
  <si>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</si>
  <si>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</si>
  <si>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</si>
  <si>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</si>
  <si>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</si>
  <si>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</si>
  <si>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</si>
  <si>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</si>
  <si>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</si>
  <si>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</si>
  <si>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</si>
  <si>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</si>
  <si>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</si>
  <si>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</si>
  <si>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</si>
  <si>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</si>
  <si>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</si>
  <si>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</si>
  <si>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</si>
  <si>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</si>
  <si>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</si>
  <si>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заголовочная</t>
  </si>
  <si>
    <t>цели, виды деятельности</t>
  </si>
  <si>
    <t>услуги</t>
  </si>
  <si>
    <t>балансовая</t>
  </si>
  <si>
    <t>фин. состояние</t>
  </si>
  <si>
    <t>поступления и выплаты</t>
  </si>
  <si>
    <t>закупка ТРУ</t>
  </si>
  <si>
    <t>временное</t>
  </si>
  <si>
    <t>справочная</t>
  </si>
  <si>
    <t>обоснование (210) 1</t>
  </si>
  <si>
    <t>обоснование (210) 2</t>
  </si>
  <si>
    <t>обоснование (210) 3</t>
  </si>
  <si>
    <t>обоснование (210) 4</t>
  </si>
  <si>
    <t>обоснование (220)</t>
  </si>
  <si>
    <t>обоснование (230)</t>
  </si>
  <si>
    <t>обоснование (240)</t>
  </si>
  <si>
    <t>обоснование (250)</t>
  </si>
  <si>
    <t>обоснование (260) 1</t>
  </si>
  <si>
    <t>обоснование (260) 2</t>
  </si>
  <si>
    <t>обоснование (260) 3</t>
  </si>
  <si>
    <t>обоснование (260) 4</t>
  </si>
  <si>
    <t>обоснование (260) 5</t>
  </si>
  <si>
    <t>обоснование (260) 6</t>
  </si>
  <si>
    <t>обоснование (260) 7</t>
  </si>
  <si>
    <t>обоснование (260) 8</t>
  </si>
  <si>
    <t>сведения о операциях</t>
  </si>
  <si>
    <t>Состав ПФХД</t>
  </si>
  <si>
    <t>новое</t>
  </si>
  <si>
    <t>Таблица 5</t>
  </si>
  <si>
    <t>Расчеты (обоснования) к плану финансово-хозяйственной деятельности муниципального  учрежения</t>
  </si>
  <si>
    <t>Директор Шилина Т.В.</t>
  </si>
  <si>
    <t>МАОУ ДСОШ №2</t>
  </si>
  <si>
    <t>Муниципальное автономное общеобразовательно учреждение "Дятьковская средняя общеобразовательная школа №2 Брянской области</t>
  </si>
  <si>
    <t>ИНН 3202007237</t>
  </si>
  <si>
    <t>Реализация основных общеобразовательных программ начального общего образования</t>
  </si>
  <si>
    <t>нет</t>
  </si>
  <si>
    <t>дети- инвалиды</t>
  </si>
  <si>
    <t>85.14</t>
  </si>
  <si>
    <t>нуждающиеся в длительном лечении</t>
  </si>
  <si>
    <t>обучающиеся с ограниченными возможностями</t>
  </si>
  <si>
    <t>обучающиеся за исключением обучающихся с ограниченными возможностями здоровья (ОВЗ) и детей- инвалидов</t>
  </si>
  <si>
    <t>Реализация основных общеобразовательных программ основного общего образования</t>
  </si>
  <si>
    <t xml:space="preserve">обучающиеся за исключением обучающихся с ограниченными возможностями здоровья (ОВЗ) </t>
  </si>
  <si>
    <t>обучающиеся за исключением обучающихся с ограниченными возможностями здоровья (ОВЗ)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</si>
  <si>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</si>
  <si>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</si>
  <si>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физические лица</t>
  </si>
  <si>
    <t>да</t>
  </si>
  <si>
    <t>Директор</t>
  </si>
  <si>
    <t>местный бюджет</t>
  </si>
  <si>
    <t>внебюджет</t>
  </si>
  <si>
    <t>обласной бюджет, местный бюджет,внебюджет</t>
  </si>
  <si>
    <t>УСН</t>
  </si>
  <si>
    <t>Негативное воздействие на окружающую среду</t>
  </si>
  <si>
    <t>242600,Брянкая область,г. Дятьково,ул. Крупской ,д.5</t>
  </si>
  <si>
    <t>Осуществление образовательной деятельности по образовательным программам начального общего, основного общего и среднего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</si>
  <si>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</si>
  <si>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</si>
  <si>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</si>
  <si>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обучение учащихся по индивидуальнымучебным планам, в пределах осваиваемой образовательной программы</t>
  </si>
  <si>
    <t>организация методической работы, направленной на совершенствование образовательного поцесса, образовательных программ,форм и методов деятельности автономного учреждения, матерства педагогических работников</t>
  </si>
  <si>
    <t>организауция групп продленного дня в целях проведения с учащимися разнообразной внеурочной деятельности</t>
  </si>
  <si>
    <t>организация досуговой деятельности, включая проведение театрально- зрелищных, культурно- просветительных, развлекательных и праздничных мероприятий</t>
  </si>
  <si>
    <t>организация деятельности в сфере физической культуры и спорта</t>
  </si>
  <si>
    <t>по охране и укреплению здоровья учащихся</t>
  </si>
  <si>
    <t>11787000300500101000100</t>
  </si>
  <si>
    <t>11787000301600201006100</t>
  </si>
  <si>
    <t>11787000301600101007100</t>
  </si>
  <si>
    <t>11787000300500201009100</t>
  </si>
  <si>
    <t>11787000300400101003100</t>
  </si>
  <si>
    <t>11787000300300101005100</t>
  </si>
  <si>
    <t>11791000300300101009100</t>
  </si>
  <si>
    <t>11791000301600205006100</t>
  </si>
  <si>
    <t>11791000301600105007100</t>
  </si>
  <si>
    <t>11791000300400201006100</t>
  </si>
  <si>
    <t>11791000300400101007100</t>
  </si>
  <si>
    <t>1179400300400101004100</t>
  </si>
  <si>
    <t>11794000300300101006100</t>
  </si>
  <si>
    <t>11794000300500201000100</t>
  </si>
  <si>
    <t>11794000300500101001100</t>
  </si>
  <si>
    <t>11794000301000205006100</t>
  </si>
  <si>
    <t>11794000301600105004100</t>
  </si>
  <si>
    <t>11794000300400205009100</t>
  </si>
  <si>
    <t>11794000301000105007100</t>
  </si>
  <si>
    <t>11031000000000000008100</t>
  </si>
  <si>
    <t>Учитель</t>
  </si>
  <si>
    <t>Зам.директора по УР</t>
  </si>
  <si>
    <t>Зам.директора по ОТ</t>
  </si>
  <si>
    <t>Зам.директора по ВР</t>
  </si>
  <si>
    <t>Социальный педагог</t>
  </si>
  <si>
    <t>Преподаватель организатор основ безопасности жизнедеятельности</t>
  </si>
  <si>
    <t>воспитатель</t>
  </si>
  <si>
    <t>педагог- психолог</t>
  </si>
  <si>
    <t xml:space="preserve">педагог дополнительного образования </t>
  </si>
  <si>
    <t>лаборант</t>
  </si>
  <si>
    <t>заведующий хозяйством</t>
  </si>
  <si>
    <t>заведующий библиотекой</t>
  </si>
  <si>
    <t>секретарь руководителя</t>
  </si>
  <si>
    <t>сторож</t>
  </si>
  <si>
    <t>заведующий столовой</t>
  </si>
  <si>
    <t>повар</t>
  </si>
  <si>
    <t>ведущий бухгалтер</t>
  </si>
  <si>
    <t>кухонный работник</t>
  </si>
  <si>
    <t>Оплата услуг передачи данных по эл.каналам(интернет)</t>
  </si>
  <si>
    <t>услуги на предоставление телематических служ передачи данных , оказание услуг междугородной связи</t>
  </si>
  <si>
    <t>вне бюджет</t>
  </si>
  <si>
    <t>услуги по техническому сопровождению средств криптографической защиты информации для работы в ЕИС</t>
  </si>
  <si>
    <t>обслуживание пожар.сигнализации</t>
  </si>
  <si>
    <t>обслуживание теплового узла</t>
  </si>
  <si>
    <t>заправка картриджа</t>
  </si>
  <si>
    <t>охрана объекта</t>
  </si>
  <si>
    <t>обучение</t>
  </si>
  <si>
    <t>областной бюджет</t>
  </si>
  <si>
    <t>приобретение учебных расходов</t>
  </si>
  <si>
    <t>244</t>
  </si>
  <si>
    <t>приобретение кан.товаров</t>
  </si>
  <si>
    <t>Областной бюджет</t>
  </si>
  <si>
    <t>ИТОГО:</t>
  </si>
  <si>
    <t>Внебюджет</t>
  </si>
  <si>
    <t>уборщица</t>
  </si>
  <si>
    <t>дворник</t>
  </si>
  <si>
    <t xml:space="preserve"> месный бюджет, внебюджет</t>
  </si>
  <si>
    <t>компенсация расходов по найму жилого помещения   (2)</t>
  </si>
  <si>
    <t>компенсация расходов по проезду в служебные командировки(2)</t>
  </si>
  <si>
    <t>компенсация дополнительных расходов, связанных питанием учащихся на соревнованиях(4)</t>
  </si>
  <si>
    <t xml:space="preserve">компенсация дополнительных расходов, связанных с проживанием вне месте постоянного жительства (суточных) 4 </t>
  </si>
  <si>
    <t>244(31 счет)</t>
  </si>
  <si>
    <t>местный</t>
  </si>
  <si>
    <t>промывкао опрессовка</t>
  </si>
  <si>
    <t>Глава администрации Дятьковского района</t>
  </si>
  <si>
    <t>Администрация Дятьковского района</t>
  </si>
  <si>
    <t>П.В.Валяев</t>
  </si>
  <si>
    <t>3202007237/324501001</t>
  </si>
  <si>
    <t>22336462</t>
  </si>
  <si>
    <t>15616000</t>
  </si>
  <si>
    <t>911</t>
  </si>
  <si>
    <t>32068755</t>
  </si>
  <si>
    <t>Дятьковский район</t>
  </si>
  <si>
    <t>Управление Федерального казначейства по Брянской области</t>
  </si>
  <si>
    <t>Субсидии муниципальным образованиям для проведения лагерей с дневным пребыванием на базе учреждений образования и спорта</t>
  </si>
  <si>
    <t>Казначей</t>
  </si>
  <si>
    <t>Ведущий бухгалтер</t>
  </si>
  <si>
    <t>рабочий по комп.обсл.зд</t>
  </si>
  <si>
    <t>Холодное водоснабжение, кред</t>
  </si>
  <si>
    <t>Показатели по поступлениям и выплатам учреждения 
на (дата составления плана) на 2020 год</t>
  </si>
  <si>
    <t>Старший вожатый</t>
  </si>
  <si>
    <t>Ежемесячная надбавка к должностному окладу,4 %</t>
  </si>
  <si>
    <t>Ежемесячная надбавка к должностному окладу,7 %</t>
  </si>
  <si>
    <t>материальная помощь к отпуску 58*2000=116000,00</t>
  </si>
  <si>
    <t>дератизация и дезинчсекция</t>
  </si>
  <si>
    <t>аккарицидная обработка</t>
  </si>
  <si>
    <t xml:space="preserve">зарядка огнетушителей </t>
  </si>
  <si>
    <t>радиомониторинг</t>
  </si>
  <si>
    <t>лаб.исслед.пищеб</t>
  </si>
  <si>
    <t>приобретение продуктов питания(бакалея)</t>
  </si>
  <si>
    <t>Отдел образования администрации Дятьковского района</t>
  </si>
  <si>
    <t>приобретение учебной лит-ры</t>
  </si>
  <si>
    <t>3.3. Расчет (обоснование) расходов на оплату прочих налогов и сборов (строка 233)внеб</t>
  </si>
  <si>
    <t>приобретение медалей</t>
  </si>
  <si>
    <t>ремонт и установка дверей</t>
  </si>
  <si>
    <t>приобретение игрушек(лагерь)</t>
  </si>
  <si>
    <t>приобретение аскор.к-ты лагерь</t>
  </si>
  <si>
    <t>приобретение чистящих и моющих(лагерь)</t>
  </si>
  <si>
    <t>8047</t>
  </si>
  <si>
    <t>доходы отштрафов,пеней</t>
  </si>
  <si>
    <t>выплаты персоналу по уходу за ребенком,возмещение расходов сотрудникам</t>
  </si>
  <si>
    <t>доходы от операций</t>
  </si>
  <si>
    <t>командировочные расходы(проживание)</t>
  </si>
  <si>
    <t>командировочные расходы(суточные)</t>
  </si>
  <si>
    <t>пени</t>
  </si>
  <si>
    <t>проезд к месту служ.команд.и.обратно</t>
  </si>
  <si>
    <t>выплаты персоналу по возмещению расходов сотрудникам</t>
  </si>
  <si>
    <t>выплатыза питание детей на соревнован.</t>
  </si>
  <si>
    <t>возмещение расходов за период.медосмотр сотрудникам(м.Б.)</t>
  </si>
  <si>
    <t>возмещение расходов за период.медосмотр сотрудникам(обл.)</t>
  </si>
  <si>
    <t>возмещение расходов за период.мед.услуги</t>
  </si>
  <si>
    <t>возмещение расходов за период.гигиен.обуч.</t>
  </si>
  <si>
    <t>Итого</t>
  </si>
  <si>
    <t>ремонт технол.оборуд.</t>
  </si>
  <si>
    <t>приобрет. Медикаментов на лагерь</t>
  </si>
  <si>
    <t>приобр.посуды</t>
  </si>
  <si>
    <t>приобр.строит.мат-ов</t>
  </si>
  <si>
    <t>Показатели по поступлениям и выплатам учреждения 
на (дата составления плана) на 2021 год</t>
  </si>
  <si>
    <t>2020 год</t>
  </si>
  <si>
    <t>2021 год</t>
  </si>
  <si>
    <t>33849,6</t>
  </si>
  <si>
    <t>19</t>
  </si>
  <si>
    <t>Капитальный ремонт кровель</t>
  </si>
  <si>
    <t>8121-003</t>
  </si>
  <si>
    <t>243</t>
  </si>
  <si>
    <t>Т.В.Шилина</t>
  </si>
  <si>
    <t>Т.В.Сизова</t>
  </si>
  <si>
    <t>3 11 48</t>
  </si>
  <si>
    <t>Е.В.Сизова</t>
  </si>
  <si>
    <t>15000</t>
  </si>
  <si>
    <t>приобр.аттестатов</t>
  </si>
  <si>
    <t>расходы на оплату труда(б/лист)</t>
  </si>
  <si>
    <t>мероприятия по повышению энергит. эффектив.</t>
  </si>
  <si>
    <t>10007</t>
  </si>
  <si>
    <t>"25__"__12______20_19_г.</t>
  </si>
  <si>
    <t>на 2020 год и на плановый период 2021 и 2022 годов</t>
  </si>
  <si>
    <t>Дата составления: 25 декабря  2019 года</t>
  </si>
  <si>
    <t>Показатели по поступлениям и выплатам учреждения 
на (дата составления плана) на 2022 год</t>
  </si>
  <si>
    <t>на 2020 год (очередной финансовый год)</t>
  </si>
  <si>
    <t>на 2021 год (первый год планового периода)</t>
  </si>
  <si>
    <t>на 2022 год (второй год планового периода)</t>
  </si>
  <si>
    <t>Сведения о средствах, поступающих во временное распоряжение учреждения
на 2020 год</t>
  </si>
  <si>
    <t>2022 год</t>
  </si>
  <si>
    <r>
      <t xml:space="preserve">Пособие по уходу за ребенком </t>
    </r>
    <r>
      <rPr>
        <b/>
        <sz val="10"/>
        <color indexed="8"/>
        <rFont val="Segoe UI"/>
        <family val="2"/>
      </rPr>
      <t>Обухова Е.С.</t>
    </r>
  </si>
  <si>
    <r>
      <t xml:space="preserve">Пособие по уходу за ребенком </t>
    </r>
    <r>
      <rPr>
        <b/>
        <sz val="10"/>
        <color indexed="8"/>
        <rFont val="Segoe UI"/>
        <family val="2"/>
      </rPr>
      <t>Рамазанова О.И.</t>
    </r>
  </si>
  <si>
    <r>
      <t xml:space="preserve">Пособие по уходу за ребенком </t>
    </r>
    <r>
      <rPr>
        <b/>
        <sz val="10"/>
        <color indexed="8"/>
        <rFont val="Segoe UI"/>
        <family val="2"/>
      </rPr>
      <t>Цыганкова Т.С.</t>
    </r>
  </si>
  <si>
    <t>Средний размер выплаты на одного работника в месяц, рублей</t>
  </si>
  <si>
    <t>Количество месяцевй</t>
  </si>
  <si>
    <t>1. Расчеты (обоснования) выплат персоналу (строка 266)</t>
  </si>
  <si>
    <t>Оплата больничных листов</t>
  </si>
  <si>
    <t>Авдеенкова Полина</t>
  </si>
  <si>
    <t>Аниканов Артем</t>
  </si>
  <si>
    <t>ревенской Глеб</t>
  </si>
  <si>
    <t>Метелкин Дмитрий</t>
  </si>
  <si>
    <t>плановые 2 полугодие</t>
  </si>
  <si>
    <t>7730</t>
  </si>
  <si>
    <t>14953,72</t>
  </si>
  <si>
    <t>15600</t>
  </si>
  <si>
    <t>7850</t>
  </si>
  <si>
    <t>огнезащ.обработка конструкций</t>
  </si>
  <si>
    <t>97850</t>
  </si>
  <si>
    <t>3045,12</t>
  </si>
  <si>
    <t>обслуж.программ</t>
  </si>
  <si>
    <t>медосмотр сотрудников(обл)</t>
  </si>
  <si>
    <t>100000</t>
  </si>
  <si>
    <t>12112,25</t>
  </si>
  <si>
    <t>кг</t>
  </si>
  <si>
    <t>плановые остаток  на 2 полугодие</t>
  </si>
  <si>
    <t>приобретение продуктов питания(хлебобулочные изделия)1 полугод.</t>
  </si>
  <si>
    <t>приобретение продуктов питания(овощи,фрукты)год</t>
  </si>
  <si>
    <t>приобретение продуктов питания(яйцо)год</t>
  </si>
  <si>
    <t>приобретение продуктов питания(бакалейные товары,)1 кв</t>
  </si>
  <si>
    <t>плановые на пр.пит2 полугод</t>
  </si>
  <si>
    <t>шт</t>
  </si>
  <si>
    <t>26,4</t>
  </si>
  <si>
    <t>1136,36</t>
  </si>
  <si>
    <t>420</t>
  </si>
  <si>
    <t>475,2</t>
  </si>
  <si>
    <t>л</t>
  </si>
  <si>
    <t>41</t>
  </si>
  <si>
    <t>10,14</t>
  </si>
  <si>
    <t>199584,0</t>
  </si>
  <si>
    <t>приобретение продуктов питания(молочные изделия- молоко)год</t>
  </si>
  <si>
    <t>приобретение продуктов питания(молочные изделия- масло сливочное)год</t>
  </si>
  <si>
    <t>приобретение продуктов питания(хлебобулочные изделия-хлеб пшеничный)1 полуг.</t>
  </si>
  <si>
    <t>приобретение продуктов питания(молочные изделия-молоко)год</t>
  </si>
  <si>
    <t>приобретение продуктов питания(молочные изделия-творог)год</t>
  </si>
  <si>
    <t>приобретение продуктов питания(молочные изделия-сметана)год</t>
  </si>
  <si>
    <t>приобретение продуктов питания(молочные изделия-сыр)год</t>
  </si>
  <si>
    <t>приобретение продуктов питания колбас.изд.(сосиски)год</t>
  </si>
  <si>
    <t>372,74</t>
  </si>
  <si>
    <t>306,24</t>
  </si>
  <si>
    <t>приобретение продуктов питания колбас.изд.(колбаса докт)год</t>
  </si>
  <si>
    <t>16,18</t>
  </si>
  <si>
    <t>361,6</t>
  </si>
  <si>
    <t>114148,82</t>
  </si>
  <si>
    <t>5851,18</t>
  </si>
  <si>
    <t>приобретение продуктов питания(колбасн. Изделия-колбаса докт.)</t>
  </si>
  <si>
    <t>приобретение продуктов питания(колбасн. Изделия-колбаса молоч..)</t>
  </si>
  <si>
    <t>приобретение продуктов питания(колбасн. Изделия колб.свин.)</t>
  </si>
  <si>
    <t>приобретение продуктов питания(мясные изделия- кур.грудка)год</t>
  </si>
  <si>
    <t>1324,46</t>
  </si>
  <si>
    <t>175</t>
  </si>
  <si>
    <t>231781,03</t>
  </si>
  <si>
    <t>118218,97</t>
  </si>
  <si>
    <t>205</t>
  </si>
  <si>
    <t>576,68</t>
  </si>
  <si>
    <t>приобретение продуктов питания(мясные изделия- кур.филе)год</t>
  </si>
  <si>
    <t>приобретение продуктов питания(мясные изделия- кур.филе )год</t>
  </si>
  <si>
    <t>приобретение продуктов питания(мясные изделияцыплю.бройл)год</t>
  </si>
  <si>
    <t>приобретение продуктов питания(мясные изделия-окорок св)год</t>
  </si>
  <si>
    <t>приобретение продуктов питания(мясные изделия-печень  св)год</t>
  </si>
  <si>
    <t>приобретение продуктов питания(рыба)год</t>
  </si>
  <si>
    <t xml:space="preserve">приоб.строит.мат  эмаль </t>
  </si>
  <si>
    <t>50</t>
  </si>
  <si>
    <t>295,0</t>
  </si>
  <si>
    <t>6738,03</t>
  </si>
  <si>
    <t>44250</t>
  </si>
  <si>
    <t>приоб.строит.мат(кисти, дюбель, растворит)</t>
  </si>
  <si>
    <t>134,76</t>
  </si>
  <si>
    <t>60,0</t>
  </si>
  <si>
    <t>приоб.мат.запасов(Чистящ,моющ)</t>
  </si>
  <si>
    <t>250</t>
  </si>
  <si>
    <t>приоб.мат.запасов(туал.бумага, мус.мешки)</t>
  </si>
  <si>
    <t>35</t>
  </si>
  <si>
    <t>приоб.мат.запасов(ткань половая)</t>
  </si>
  <si>
    <t>м</t>
  </si>
  <si>
    <t>приоб.мат.запасов(бумага)</t>
  </si>
  <si>
    <t>53</t>
  </si>
  <si>
    <t>210</t>
  </si>
  <si>
    <t>187,4</t>
  </si>
  <si>
    <t>приобретение продуктов питания(бакалейные товары, мука в/с )1 кв</t>
  </si>
  <si>
    <t>приобретение продуктов питания(бакалейные товары, мол.сгущ. в/с )1 кв</t>
  </si>
  <si>
    <t>приобретение продуктов питания(бакалейные товары, вафли в/с )1 кв</t>
  </si>
  <si>
    <t>приобретение продуктов питания(бакалейные товары, макароны )1 кв</t>
  </si>
  <si>
    <t>приобретение продуктов питания(бакалейные товары, кр.гречневая  )1 кв</t>
  </si>
  <si>
    <t>приобретение продуктов питания(бакалейные товары, печенье )1 кв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</si>
</sst>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\-0\ "/>
    <numFmt numFmtId="173" formatCode="#,##0_ ;\-#,##0\ "/>
    <numFmt numFmtId="174" formatCode="#,##0.00_ ;\-#,##0.00\ "/>
    <numFmt numFmtId="175" formatCode="0.00_ ;\-0.00\ "/>
    <numFmt numFmtId="176" formatCode="#,##0.000_ ;\-#,##0.0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0.0000"/>
  </numFmts>
  <fonts count="67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Narrow"/>
      <family val="2"/>
    </font>
    <font>
      <sz val="10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12"/>
      <color indexed="18"/>
      <name val="Segoe UI"/>
      <family val="2"/>
    </font>
    <font>
      <sz val="10"/>
      <color indexed="1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sz val="8"/>
      <color indexed="8"/>
      <name val="Segoe UI"/>
      <family val="2"/>
    </font>
    <font>
      <u val="single"/>
      <sz val="10"/>
      <color indexed="12"/>
      <name val="Segoe UI"/>
      <family val="2"/>
    </font>
    <font>
      <b/>
      <sz val="10"/>
      <color indexed="9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sz val="8"/>
      <color rgb="FF000000"/>
      <name val="Segoe UI"/>
      <family val="2"/>
    </font>
    <font>
      <u val="single"/>
      <sz val="10"/>
      <color theme="10"/>
      <name val="Segoe UI"/>
      <family val="2"/>
    </font>
    <font>
      <b/>
      <sz val="10"/>
      <color rgb="FFFFFFFF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  <border>
      <left/>
      <right style="mediumDashDotDot"/>
      <top/>
      <bottom style="mediumDashDotDot"/>
    </border>
    <border>
      <left/>
      <right/>
      <top/>
      <bottom style="mediumDashDotDot"/>
    </border>
    <border>
      <left style="mediumDashDotDot"/>
      <right/>
      <top/>
      <bottom style="mediumDashDotDot"/>
    </border>
    <border>
      <left/>
      <right style="mediumDashDotDot"/>
      <top/>
      <bottom/>
    </border>
    <border>
      <left style="mediumDashDotDot"/>
      <right/>
      <top/>
      <bottom/>
    </border>
    <border>
      <left/>
      <right style="mediumDashDotDot"/>
      <top style="mediumDashDotDot"/>
      <bottom/>
    </border>
    <border>
      <left/>
      <right/>
      <top style="mediumDashDotDot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DashDotDot"/>
      <right/>
      <top style="mediumDashDotDot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>
      <alignment horizontal="right" vertical="center"/>
      <protection/>
    </xf>
    <xf numFmtId="0" fontId="0" fillId="20" borderId="0">
      <alignment horizontal="left" vertical="center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1" applyNumberFormat="0" applyAlignment="0" applyProtection="0"/>
    <xf numFmtId="44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343">
    <xf numFmtId="44" fontId="0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4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44" fontId="62" fillId="0" borderId="0" xfId="0" applyNumberFormat="1" applyFont="1" applyFill="1" applyAlignment="1">
      <alignment vertical="top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horizontal="left" vertical="center" wrapText="1" indent="2"/>
    </xf>
    <xf numFmtId="4" fontId="62" fillId="0" borderId="12" xfId="0" applyNumberFormat="1" applyFont="1" applyFill="1" applyBorder="1" applyAlignment="1">
      <alignment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vertical="center" wrapText="1"/>
    </xf>
    <xf numFmtId="44" fontId="64" fillId="0" borderId="0" xfId="0" applyNumberFormat="1" applyFont="1" applyFill="1" applyAlignment="1">
      <alignment horizontal="left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14" fontId="62" fillId="0" borderId="0" xfId="0" applyNumberFormat="1" applyFont="1" applyFill="1" applyAlignment="1">
      <alignment vertical="top" wrapText="1"/>
    </xf>
    <xf numFmtId="0" fontId="62" fillId="0" borderId="13" xfId="0" applyNumberFormat="1" applyFont="1" applyFill="1" applyBorder="1" applyAlignment="1">
      <alignment horizontal="left" vertical="center" wrapText="1" indent="1"/>
    </xf>
    <xf numFmtId="0" fontId="62" fillId="0" borderId="13" xfId="0" applyNumberFormat="1" applyFont="1" applyFill="1" applyBorder="1" applyAlignment="1">
      <alignment horizontal="left" vertical="center" wrapText="1" indent="2"/>
    </xf>
    <xf numFmtId="44" fontId="62" fillId="0" borderId="0" xfId="0" applyNumberFormat="1" applyFont="1" applyFill="1" applyAlignment="1">
      <alignment horizontal="right" vertical="top" wrapText="1"/>
    </xf>
    <xf numFmtId="4" fontId="62" fillId="0" borderId="0" xfId="0" applyNumberFormat="1" applyFont="1" applyFill="1" applyAlignment="1">
      <alignment vertical="center" wrapText="1"/>
    </xf>
    <xf numFmtId="44" fontId="62" fillId="0" borderId="0" xfId="0" applyNumberFormat="1" applyFont="1" applyFill="1" applyAlignment="1">
      <alignment vertical="center" wrapText="1"/>
    </xf>
    <xf numFmtId="44" fontId="62" fillId="0" borderId="0" xfId="0" applyNumberFormat="1" applyFont="1" applyFill="1" applyAlignment="1">
      <alignment horizontal="right"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horizontal="left" vertical="center" wrapText="1" indent="4"/>
    </xf>
    <xf numFmtId="0" fontId="62" fillId="0" borderId="12" xfId="0" applyNumberFormat="1" applyFont="1" applyFill="1" applyBorder="1" applyAlignment="1">
      <alignment horizontal="left" vertical="center" wrapText="1" indent="5"/>
    </xf>
    <xf numFmtId="0" fontId="63" fillId="0" borderId="12" xfId="0" applyNumberFormat="1" applyFont="1" applyFill="1" applyBorder="1" applyAlignment="1">
      <alignment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vertical="center" wrapText="1"/>
    </xf>
    <xf numFmtId="44" fontId="62" fillId="0" borderId="11" xfId="0" applyNumberFormat="1" applyFont="1" applyFill="1" applyBorder="1" applyAlignment="1" quotePrefix="1">
      <alignment vertical="center" wrapText="1"/>
    </xf>
    <xf numFmtId="44" fontId="62" fillId="0" borderId="11" xfId="0" applyNumberFormat="1" applyFont="1" applyFill="1" applyBorder="1" applyAlignment="1" quotePrefix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vertical="center" wrapText="1"/>
    </xf>
    <xf numFmtId="49" fontId="63" fillId="0" borderId="0" xfId="0" applyNumberFormat="1" applyFont="1" applyFill="1" applyAlignment="1">
      <alignment horizontal="left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horizontal="left" vertical="center"/>
    </xf>
    <xf numFmtId="44" fontId="62" fillId="0" borderId="11" xfId="0" applyNumberFormat="1" applyFont="1" applyFill="1" applyBorder="1" applyAlignment="1">
      <alignment vertical="top" wrapText="1"/>
    </xf>
    <xf numFmtId="44" fontId="64" fillId="0" borderId="11" xfId="0" applyNumberFormat="1" applyFont="1" applyFill="1" applyBorder="1" applyAlignment="1">
      <alignment horizontal="center" vertical="center" wrapText="1"/>
    </xf>
    <xf numFmtId="44" fontId="62" fillId="0" borderId="0" xfId="0" applyNumberFormat="1" applyFont="1" applyFill="1" applyAlignment="1">
      <alignment vertical="top"/>
    </xf>
    <xf numFmtId="172" fontId="62" fillId="0" borderId="11" xfId="0" applyNumberFormat="1" applyFont="1" applyFill="1" applyBorder="1" applyAlignment="1">
      <alignment horizontal="center" vertical="top"/>
    </xf>
    <xf numFmtId="44" fontId="62" fillId="0" borderId="11" xfId="0" applyNumberFormat="1" applyFont="1" applyFill="1" applyBorder="1" applyAlignment="1">
      <alignment vertical="top"/>
    </xf>
    <xf numFmtId="44" fontId="62" fillId="0" borderId="17" xfId="0" applyNumberFormat="1" applyFont="1" applyFill="1" applyBorder="1" applyAlignment="1">
      <alignment vertical="top"/>
    </xf>
    <xf numFmtId="172" fontId="62" fillId="0" borderId="11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left" vertical="center" wrapText="1" indent="1"/>
    </xf>
    <xf numFmtId="49" fontId="62" fillId="0" borderId="11" xfId="0" applyNumberFormat="1" applyFont="1" applyFill="1" applyBorder="1" applyAlignment="1">
      <alignment horizontal="left" vertical="center" wrapText="1" indent="2"/>
    </xf>
    <xf numFmtId="49" fontId="62" fillId="0" borderId="17" xfId="0" applyNumberFormat="1" applyFont="1" applyFill="1" applyBorder="1" applyAlignment="1">
      <alignment/>
    </xf>
    <xf numFmtId="44" fontId="62" fillId="0" borderId="11" xfId="0" applyNumberFormat="1" applyFont="1" applyFill="1" applyBorder="1" applyAlignment="1">
      <alignment horizontal="center" vertical="center"/>
    </xf>
    <xf numFmtId="172" fontId="63" fillId="0" borderId="11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vertical="center" wrapText="1"/>
    </xf>
    <xf numFmtId="44" fontId="63" fillId="0" borderId="11" xfId="0" applyNumberFormat="1" applyFont="1" applyFill="1" applyBorder="1" applyAlignment="1">
      <alignment vertical="top"/>
    </xf>
    <xf numFmtId="49" fontId="62" fillId="0" borderId="11" xfId="0" applyNumberFormat="1" applyFont="1" applyFill="1" applyBorder="1" applyAlignment="1">
      <alignment horizontal="left" vertical="center" wrapText="1" indent="3"/>
    </xf>
    <xf numFmtId="49" fontId="62" fillId="0" borderId="11" xfId="0" applyNumberFormat="1" applyFont="1" applyFill="1" applyBorder="1" applyAlignment="1">
      <alignment horizontal="left" vertical="center" wrapText="1"/>
    </xf>
    <xf numFmtId="49" fontId="63" fillId="0" borderId="11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left"/>
    </xf>
    <xf numFmtId="0" fontId="8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10" fillId="0" borderId="0" xfId="55" applyNumberFormat="1" applyFont="1" applyBorder="1" applyAlignment="1">
      <alignment horizontal="left"/>
      <protection/>
    </xf>
    <xf numFmtId="0" fontId="10" fillId="0" borderId="18" xfId="55" applyNumberFormat="1" applyFont="1" applyBorder="1" applyAlignment="1">
      <alignment horizontal="left"/>
      <protection/>
    </xf>
    <xf numFmtId="0" fontId="10" fillId="0" borderId="19" xfId="55" applyNumberFormat="1" applyFont="1" applyBorder="1" applyAlignment="1">
      <alignment horizontal="left"/>
      <protection/>
    </xf>
    <xf numFmtId="0" fontId="10" fillId="0" borderId="20" xfId="55" applyNumberFormat="1" applyFont="1" applyBorder="1" applyAlignment="1">
      <alignment horizontal="left"/>
      <protection/>
    </xf>
    <xf numFmtId="0" fontId="9" fillId="0" borderId="21" xfId="55" applyNumberFormat="1" applyFont="1" applyBorder="1" applyAlignment="1">
      <alignment horizontal="left"/>
      <protection/>
    </xf>
    <xf numFmtId="0" fontId="8" fillId="0" borderId="22" xfId="55" applyNumberFormat="1" applyFont="1" applyBorder="1" applyAlignment="1">
      <alignment horizontal="left"/>
      <protection/>
    </xf>
    <xf numFmtId="0" fontId="10" fillId="0" borderId="0" xfId="55" applyNumberFormat="1" applyFont="1" applyBorder="1" applyAlignment="1">
      <alignment horizontal="left" vertical="top"/>
      <protection/>
    </xf>
    <xf numFmtId="0" fontId="11" fillId="0" borderId="21" xfId="55" applyNumberFormat="1" applyFont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0" fontId="11" fillId="0" borderId="23" xfId="55" applyNumberFormat="1" applyFont="1" applyBorder="1" applyAlignment="1">
      <alignment horizontal="center"/>
      <protection/>
    </xf>
    <xf numFmtId="0" fontId="11" fillId="0" borderId="24" xfId="55" applyNumberFormat="1" applyFont="1" applyBorder="1" applyAlignment="1">
      <alignment horizontal="center"/>
      <protection/>
    </xf>
    <xf numFmtId="0" fontId="9" fillId="0" borderId="0" xfId="55" applyNumberFormat="1" applyFont="1" applyBorder="1" applyAlignment="1">
      <alignment horizontal="right"/>
      <protection/>
    </xf>
    <xf numFmtId="0" fontId="9" fillId="0" borderId="0" xfId="55" applyNumberFormat="1" applyFont="1" applyBorder="1" applyAlignment="1">
      <alignment horizontal="left" vertical="center"/>
      <protection/>
    </xf>
    <xf numFmtId="0" fontId="9" fillId="0" borderId="0" xfId="55" applyNumberFormat="1" applyFont="1" applyBorder="1" applyAlignment="1">
      <alignment horizontal="right" vertical="center"/>
      <protection/>
    </xf>
    <xf numFmtId="0" fontId="9" fillId="0" borderId="25" xfId="55" applyNumberFormat="1" applyFont="1" applyBorder="1" applyAlignment="1">
      <alignment horizontal="left" vertical="top"/>
      <protection/>
    </xf>
    <xf numFmtId="0" fontId="9" fillId="0" borderId="17" xfId="55" applyNumberFormat="1" applyFont="1" applyBorder="1" applyAlignment="1">
      <alignment horizontal="left" vertical="top"/>
      <protection/>
    </xf>
    <xf numFmtId="0" fontId="9" fillId="0" borderId="26" xfId="55" applyNumberFormat="1" applyFont="1" applyBorder="1" applyAlignment="1">
      <alignment horizontal="left" vertical="top"/>
      <protection/>
    </xf>
    <xf numFmtId="0" fontId="9" fillId="0" borderId="27" xfId="55" applyNumberFormat="1" applyFont="1" applyBorder="1" applyAlignment="1">
      <alignment horizontal="left"/>
      <protection/>
    </xf>
    <xf numFmtId="0" fontId="9" fillId="0" borderId="28" xfId="55" applyNumberFormat="1" applyFont="1" applyBorder="1" applyAlignment="1">
      <alignment horizontal="left"/>
      <protection/>
    </xf>
    <xf numFmtId="49" fontId="8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left" wrapText="1"/>
      <protection/>
    </xf>
    <xf numFmtId="0" fontId="9" fillId="0" borderId="0" xfId="55" applyNumberFormat="1" applyFont="1" applyBorder="1" applyAlignment="1">
      <alignment horizontal="center" vertical="top"/>
      <protection/>
    </xf>
    <xf numFmtId="49" fontId="10" fillId="0" borderId="0" xfId="55" applyNumberFormat="1" applyFont="1" applyBorder="1" applyAlignment="1">
      <alignment horizontal="center" vertical="center"/>
      <protection/>
    </xf>
    <xf numFmtId="0" fontId="10" fillId="0" borderId="0" xfId="55" applyNumberFormat="1" applyFont="1" applyBorder="1" applyAlignment="1">
      <alignment horizontal="left" vertical="center"/>
      <protection/>
    </xf>
    <xf numFmtId="0" fontId="10" fillId="0" borderId="0" xfId="55" applyNumberFormat="1" applyFont="1" applyBorder="1" applyAlignment="1">
      <alignment horizontal="right" vertical="center"/>
      <protection/>
    </xf>
    <xf numFmtId="0" fontId="10" fillId="0" borderId="0" xfId="55" applyNumberFormat="1" applyFont="1" applyBorder="1" applyAlignment="1">
      <alignment horizontal="center" vertical="center"/>
      <protection/>
    </xf>
    <xf numFmtId="0" fontId="13" fillId="0" borderId="0" xfId="55" applyNumberFormat="1" applyFont="1" applyBorder="1" applyAlignment="1">
      <alignment horizontal="left"/>
      <protection/>
    </xf>
    <xf numFmtId="0" fontId="14" fillId="0" borderId="0" xfId="55" applyNumberFormat="1" applyFont="1" applyBorder="1" applyAlignment="1">
      <alignment horizontal="left" vertical="center"/>
      <protection/>
    </xf>
    <xf numFmtId="0" fontId="14" fillId="0" borderId="0" xfId="55" applyNumberFormat="1" applyFont="1" applyBorder="1" applyAlignment="1">
      <alignment horizontal="left"/>
      <protection/>
    </xf>
    <xf numFmtId="0" fontId="14" fillId="0" borderId="0" xfId="55" applyNumberFormat="1" applyFont="1" applyBorder="1" applyAlignment="1">
      <alignment horizontal="right"/>
      <protection/>
    </xf>
    <xf numFmtId="0" fontId="14" fillId="0" borderId="0" xfId="55" applyNumberFormat="1" applyFont="1" applyFill="1" applyBorder="1" applyAlignment="1">
      <alignment horizontal="left"/>
      <protection/>
    </xf>
    <xf numFmtId="0" fontId="15" fillId="0" borderId="0" xfId="55" applyNumberFormat="1" applyFont="1" applyBorder="1" applyAlignment="1">
      <alignment horizontal="left"/>
      <protection/>
    </xf>
    <xf numFmtId="0" fontId="10" fillId="0" borderId="0" xfId="55" applyNumberFormat="1" applyFont="1" applyBorder="1" applyAlignment="1">
      <alignment horizontal="center" vertical="top"/>
      <protection/>
    </xf>
    <xf numFmtId="0" fontId="9" fillId="0" borderId="0" xfId="55" applyNumberFormat="1" applyFont="1" applyBorder="1" applyAlignment="1">
      <alignment horizontal="center"/>
      <protection/>
    </xf>
    <xf numFmtId="0" fontId="17" fillId="0" borderId="0" xfId="55" applyNumberFormat="1" applyFont="1" applyBorder="1" applyAlignment="1">
      <alignment horizontal="left"/>
      <protection/>
    </xf>
    <xf numFmtId="44" fontId="19" fillId="0" borderId="0" xfId="0" applyNumberFormat="1" applyFont="1" applyFill="1" applyAlignment="1">
      <alignment vertical="top" wrapText="1"/>
    </xf>
    <xf numFmtId="49" fontId="65" fillId="0" borderId="0" xfId="44" applyNumberFormat="1" applyFont="1" applyFill="1" applyAlignment="1" quotePrefix="1">
      <alignment vertical="top" wrapText="1"/>
    </xf>
    <xf numFmtId="49" fontId="19" fillId="0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vertical="center" wrapText="1"/>
    </xf>
    <xf numFmtId="44" fontId="64" fillId="0" borderId="0" xfId="0" applyNumberFormat="1" applyFont="1" applyFill="1" applyAlignment="1">
      <alignment horizontal="center" vertical="center" wrapText="1"/>
    </xf>
    <xf numFmtId="44" fontId="64" fillId="0" borderId="11" xfId="0" applyNumberFormat="1" applyFont="1" applyFill="1" applyBorder="1" applyAlignment="1">
      <alignment vertical="top" wrapText="1"/>
    </xf>
    <xf numFmtId="0" fontId="64" fillId="0" borderId="11" xfId="0" applyNumberFormat="1" applyFont="1" applyFill="1" applyBorder="1" applyAlignment="1">
      <alignment horizontal="center" vertical="center" wrapText="1"/>
    </xf>
    <xf numFmtId="173" fontId="62" fillId="0" borderId="11" xfId="0" applyNumberFormat="1" applyFont="1" applyFill="1" applyBorder="1" applyAlignment="1">
      <alignment vertical="top"/>
    </xf>
    <xf numFmtId="174" fontId="62" fillId="0" borderId="11" xfId="0" applyNumberFormat="1" applyFont="1" applyFill="1" applyBorder="1" applyAlignment="1">
      <alignment vertical="top"/>
    </xf>
    <xf numFmtId="173" fontId="62" fillId="0" borderId="17" xfId="0" applyNumberFormat="1" applyFont="1" applyFill="1" applyBorder="1" applyAlignment="1">
      <alignment vertical="top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top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vertical="top"/>
    </xf>
    <xf numFmtId="44" fontId="63" fillId="0" borderId="29" xfId="0" applyNumberFormat="1" applyFont="1" applyFill="1" applyBorder="1" applyAlignment="1">
      <alignment horizontal="center" vertical="top"/>
    </xf>
    <xf numFmtId="44" fontId="62" fillId="0" borderId="29" xfId="0" applyNumberFormat="1" applyFont="1" applyFill="1" applyBorder="1" applyAlignment="1">
      <alignment horizontal="center" vertical="center"/>
    </xf>
    <xf numFmtId="44" fontId="62" fillId="0" borderId="29" xfId="0" applyNumberFormat="1" applyFont="1" applyFill="1" applyBorder="1" applyAlignment="1">
      <alignment vertical="top"/>
    </xf>
    <xf numFmtId="173" fontId="63" fillId="0" borderId="11" xfId="0" applyNumberFormat="1" applyFont="1" applyFill="1" applyBorder="1" applyAlignment="1">
      <alignment vertical="top"/>
    </xf>
    <xf numFmtId="44" fontId="63" fillId="0" borderId="11" xfId="0" applyNumberFormat="1" applyFont="1" applyFill="1" applyBorder="1" applyAlignment="1">
      <alignment horizontal="center" vertical="center"/>
    </xf>
    <xf numFmtId="173" fontId="62" fillId="0" borderId="11" xfId="0" applyNumberFormat="1" applyFont="1" applyFill="1" applyBorder="1" applyAlignment="1">
      <alignment horizontal="left" vertical="top"/>
    </xf>
    <xf numFmtId="173" fontId="62" fillId="0" borderId="11" xfId="0" applyNumberFormat="1" applyFont="1" applyFill="1" applyBorder="1" applyAlignment="1">
      <alignment horizontal="center" vertical="center"/>
    </xf>
    <xf numFmtId="173" fontId="62" fillId="0" borderId="11" xfId="0" applyNumberFormat="1" applyFont="1" applyFill="1" applyBorder="1" applyAlignment="1">
      <alignment horizontal="left" vertical="center"/>
    </xf>
    <xf numFmtId="174" fontId="62" fillId="0" borderId="11" xfId="0" applyNumberFormat="1" applyFont="1" applyFill="1" applyBorder="1" applyAlignment="1">
      <alignment horizontal="left" vertical="top"/>
    </xf>
    <xf numFmtId="49" fontId="63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/>
    </xf>
    <xf numFmtId="1" fontId="62" fillId="0" borderId="11" xfId="0" applyNumberFormat="1" applyFont="1" applyFill="1" applyBorder="1" applyAlignment="1">
      <alignment horizontal="center" vertical="center" wrapText="1"/>
    </xf>
    <xf numFmtId="174" fontId="62" fillId="0" borderId="11" xfId="0" applyNumberFormat="1" applyFont="1" applyFill="1" applyBorder="1" applyAlignment="1">
      <alignment horizontal="left" vertical="center"/>
    </xf>
    <xf numFmtId="2" fontId="62" fillId="0" borderId="11" xfId="0" applyNumberFormat="1" applyFont="1" applyFill="1" applyBorder="1" applyAlignment="1">
      <alignment horizontal="left" vertical="center" wrapText="1"/>
    </xf>
    <xf numFmtId="173" fontId="62" fillId="0" borderId="30" xfId="0" applyNumberFormat="1" applyFont="1" applyFill="1" applyBorder="1" applyAlignment="1">
      <alignment horizontal="left" vertical="top"/>
    </xf>
    <xf numFmtId="2" fontId="63" fillId="0" borderId="11" xfId="0" applyNumberFormat="1" applyFont="1" applyFill="1" applyBorder="1" applyAlignment="1">
      <alignment horizontal="left" vertical="center"/>
    </xf>
    <xf numFmtId="173" fontId="62" fillId="0" borderId="11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4" fontId="63" fillId="0" borderId="11" xfId="0" applyNumberFormat="1" applyFont="1" applyFill="1" applyBorder="1" applyAlignment="1">
      <alignment horizontal="center" vertical="center" wrapText="1"/>
    </xf>
    <xf numFmtId="175" fontId="63" fillId="0" borderId="11" xfId="0" applyNumberFormat="1" applyFont="1" applyFill="1" applyBorder="1" applyAlignment="1">
      <alignment horizontal="center" vertical="top"/>
    </xf>
    <xf numFmtId="172" fontId="63" fillId="0" borderId="11" xfId="0" applyNumberFormat="1" applyFont="1" applyFill="1" applyBorder="1" applyAlignment="1">
      <alignment horizontal="center" vertical="top"/>
    </xf>
    <xf numFmtId="9" fontId="64" fillId="0" borderId="11" xfId="59" applyFont="1" applyFill="1" applyBorder="1" applyAlignment="1">
      <alignment vertical="top" wrapText="1"/>
    </xf>
    <xf numFmtId="9" fontId="62" fillId="0" borderId="11" xfId="59" applyFont="1" applyFill="1" applyBorder="1" applyAlignment="1">
      <alignment vertical="top" wrapText="1"/>
    </xf>
    <xf numFmtId="9" fontId="64" fillId="0" borderId="11" xfId="59" applyFont="1" applyFill="1" applyBorder="1" applyAlignment="1">
      <alignment horizontal="center" vertical="center" wrapText="1"/>
    </xf>
    <xf numFmtId="9" fontId="64" fillId="0" borderId="0" xfId="59" applyFont="1" applyFill="1" applyAlignment="1">
      <alignment vertical="top" wrapText="1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 wrapText="1"/>
    </xf>
    <xf numFmtId="49" fontId="62" fillId="0" borderId="30" xfId="0" applyNumberFormat="1" applyFont="1" applyFill="1" applyBorder="1" applyAlignment="1">
      <alignment horizontal="left" vertical="center" wrapText="1"/>
    </xf>
    <xf numFmtId="2" fontId="63" fillId="0" borderId="11" xfId="0" applyNumberFormat="1" applyFont="1" applyFill="1" applyBorder="1" applyAlignment="1">
      <alignment horizontal="center" vertical="center"/>
    </xf>
    <xf numFmtId="44" fontId="63" fillId="0" borderId="12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42" fontId="62" fillId="0" borderId="11" xfId="0" applyNumberFormat="1" applyFont="1" applyFill="1" applyBorder="1" applyAlignment="1">
      <alignment vertical="top"/>
    </xf>
    <xf numFmtId="42" fontId="63" fillId="0" borderId="11" xfId="0" applyNumberFormat="1" applyFont="1" applyFill="1" applyBorder="1" applyAlignment="1">
      <alignment vertical="top"/>
    </xf>
    <xf numFmtId="49" fontId="62" fillId="0" borderId="31" xfId="0" applyNumberFormat="1" applyFont="1" applyFill="1" applyBorder="1" applyAlignment="1">
      <alignment horizontal="left" vertical="center" wrapText="1" indent="1"/>
    </xf>
    <xf numFmtId="49" fontId="62" fillId="0" borderId="17" xfId="0" applyNumberFormat="1" applyFont="1" applyFill="1" applyBorder="1" applyAlignment="1">
      <alignment vertical="top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 wrapText="1"/>
    </xf>
    <xf numFmtId="49" fontId="62" fillId="0" borderId="30" xfId="0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172" fontId="62" fillId="0" borderId="30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vertical="top"/>
    </xf>
    <xf numFmtId="172" fontId="62" fillId="0" borderId="11" xfId="0" applyNumberFormat="1" applyFont="1" applyFill="1" applyBorder="1" applyAlignment="1">
      <alignment horizontal="left" vertical="top"/>
    </xf>
    <xf numFmtId="49" fontId="62" fillId="0" borderId="32" xfId="0" applyNumberFormat="1" applyFont="1" applyFill="1" applyBorder="1" applyAlignment="1">
      <alignment horizontal="left" vertical="center" wrapText="1"/>
    </xf>
    <xf numFmtId="175" fontId="62" fillId="0" borderId="11" xfId="0" applyNumberFormat="1" applyFont="1" applyFill="1" applyBorder="1" applyAlignment="1">
      <alignment horizontal="center" vertical="top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33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/>
    </xf>
    <xf numFmtId="174" fontId="62" fillId="0" borderId="11" xfId="0" applyNumberFormat="1" applyFont="1" applyFill="1" applyBorder="1" applyAlignment="1">
      <alignment horizontal="center" vertical="center"/>
    </xf>
    <xf numFmtId="182" fontId="63" fillId="0" borderId="11" xfId="0" applyNumberFormat="1" applyFont="1" applyFill="1" applyBorder="1" applyAlignment="1">
      <alignment vertical="top"/>
    </xf>
    <xf numFmtId="182" fontId="62" fillId="0" borderId="11" xfId="0" applyNumberFormat="1" applyFont="1" applyFill="1" applyBorder="1" applyAlignment="1">
      <alignment vertical="top"/>
    </xf>
    <xf numFmtId="49" fontId="64" fillId="0" borderId="11" xfId="0" applyNumberFormat="1" applyFont="1" applyFill="1" applyBorder="1" applyAlignment="1">
      <alignment vertical="center" wrapText="1"/>
    </xf>
    <xf numFmtId="49" fontId="64" fillId="0" borderId="11" xfId="0" applyNumberFormat="1" applyFont="1" applyFill="1" applyBorder="1" applyAlignment="1">
      <alignment horizontal="left" vertical="center" wrapText="1"/>
    </xf>
    <xf numFmtId="44" fontId="64" fillId="0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left" vertical="center" wrapText="1" indent="1"/>
    </xf>
    <xf numFmtId="2" fontId="0" fillId="0" borderId="11" xfId="0" applyNumberFormat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172" fontId="64" fillId="0" borderId="11" xfId="0" applyNumberFormat="1" applyFont="1" applyFill="1" applyBorder="1" applyAlignment="1">
      <alignment horizontal="center" vertical="top"/>
    </xf>
    <xf numFmtId="2" fontId="64" fillId="0" borderId="11" xfId="0" applyNumberFormat="1" applyFont="1" applyFill="1" applyBorder="1" applyAlignment="1">
      <alignment horizontal="center" vertical="top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left" vertical="center"/>
    </xf>
    <xf numFmtId="2" fontId="64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0" fontId="66" fillId="0" borderId="0" xfId="0" applyNumberFormat="1" applyFont="1" applyFill="1" applyAlignment="1">
      <alignment horizontal="left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33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Alignment="1">
      <alignment horizontal="left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2" fillId="0" borderId="34" xfId="0" applyNumberFormat="1" applyFont="1" applyFill="1" applyBorder="1" applyAlignment="1">
      <alignment horizontal="center" vertical="center" wrapText="1"/>
    </xf>
    <xf numFmtId="0" fontId="62" fillId="0" borderId="35" xfId="0" applyNumberFormat="1" applyFont="1" applyFill="1" applyBorder="1" applyAlignment="1">
      <alignment horizontal="center" vertical="center" wrapText="1"/>
    </xf>
    <xf numFmtId="0" fontId="62" fillId="0" borderId="30" xfId="0" applyNumberFormat="1" applyFont="1" applyFill="1" applyBorder="1" applyAlignment="1">
      <alignment horizontal="center" vertical="center" wrapText="1"/>
    </xf>
    <xf numFmtId="0" fontId="62" fillId="0" borderId="32" xfId="0" applyNumberFormat="1" applyFont="1" applyFill="1" applyBorder="1" applyAlignment="1">
      <alignment horizontal="center" vertical="center" wrapText="1"/>
    </xf>
    <xf numFmtId="0" fontId="62" fillId="0" borderId="31" xfId="0" applyNumberFormat="1" applyFont="1" applyFill="1" applyBorder="1" applyAlignment="1">
      <alignment horizontal="center" vertical="center" wrapText="1"/>
    </xf>
    <xf numFmtId="44" fontId="62" fillId="0" borderId="11" xfId="0" applyNumberFormat="1" applyFont="1" applyFill="1" applyBorder="1" applyAlignment="1">
      <alignment horizontal="center" vertical="center" wrapText="1"/>
    </xf>
    <xf numFmtId="44" fontId="63" fillId="0" borderId="30" xfId="0" applyNumberFormat="1" applyFont="1" applyFill="1" applyBorder="1" applyAlignment="1">
      <alignment horizontal="center" vertical="top"/>
    </xf>
    <xf numFmtId="44" fontId="63" fillId="0" borderId="31" xfId="0" applyNumberFormat="1" applyFont="1" applyFill="1" applyBorder="1" applyAlignment="1">
      <alignment horizontal="center" vertical="top"/>
    </xf>
    <xf numFmtId="49" fontId="62" fillId="0" borderId="0" xfId="0" applyNumberFormat="1" applyFont="1" applyFill="1" applyAlignment="1">
      <alignment horizontal="left"/>
    </xf>
    <xf numFmtId="44" fontId="63" fillId="0" borderId="0" xfId="0" applyNumberFormat="1" applyFont="1" applyFill="1" applyAlignment="1">
      <alignment horizontal="center" vertical="center"/>
    </xf>
    <xf numFmtId="44" fontId="63" fillId="0" borderId="17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center"/>
    </xf>
    <xf numFmtId="44" fontId="62" fillId="0" borderId="11" xfId="0" applyNumberFormat="1" applyFont="1" applyFill="1" applyBorder="1" applyAlignment="1">
      <alignment horizontal="center" vertical="top"/>
    </xf>
    <xf numFmtId="44" fontId="63" fillId="0" borderId="17" xfId="0" applyNumberFormat="1" applyFont="1" applyFill="1" applyBorder="1" applyAlignment="1">
      <alignment horizontal="center" vertical="center" wrapText="1"/>
    </xf>
    <xf numFmtId="49" fontId="3" fillId="0" borderId="36" xfId="55" applyNumberFormat="1" applyFont="1" applyFill="1" applyBorder="1" applyAlignment="1">
      <alignment horizontal="center"/>
      <protection/>
    </xf>
    <xf numFmtId="49" fontId="3" fillId="0" borderId="37" xfId="55" applyNumberFormat="1" applyFont="1" applyFill="1" applyBorder="1" applyAlignment="1">
      <alignment horizontal="center"/>
      <protection/>
    </xf>
    <xf numFmtId="49" fontId="3" fillId="0" borderId="38" xfId="55" applyNumberFormat="1" applyFont="1" applyFill="1" applyBorder="1" applyAlignment="1">
      <alignment horizontal="center"/>
      <protection/>
    </xf>
    <xf numFmtId="49" fontId="9" fillId="0" borderId="39" xfId="55" applyNumberFormat="1" applyFont="1" applyFill="1" applyBorder="1" applyAlignment="1">
      <alignment horizontal="center"/>
      <protection/>
    </xf>
    <xf numFmtId="49" fontId="9" fillId="0" borderId="37" xfId="55" applyNumberFormat="1" applyFont="1" applyFill="1" applyBorder="1" applyAlignment="1">
      <alignment horizontal="center"/>
      <protection/>
    </xf>
    <xf numFmtId="49" fontId="9" fillId="0" borderId="38" xfId="55" applyNumberFormat="1" applyFont="1" applyFill="1" applyBorder="1" applyAlignment="1">
      <alignment horizontal="center"/>
      <protection/>
    </xf>
    <xf numFmtId="0" fontId="9" fillId="0" borderId="31" xfId="55" applyNumberFormat="1" applyFont="1" applyFill="1" applyBorder="1" applyAlignment="1">
      <alignment horizontal="center" wrapText="1"/>
      <protection/>
    </xf>
    <xf numFmtId="0" fontId="9" fillId="0" borderId="11" xfId="55" applyNumberFormat="1" applyFont="1" applyFill="1" applyBorder="1" applyAlignment="1">
      <alignment horizontal="center" wrapText="1"/>
      <protection/>
    </xf>
    <xf numFmtId="0" fontId="9" fillId="0" borderId="30" xfId="55" applyNumberFormat="1" applyFont="1" applyFill="1" applyBorder="1" applyAlignment="1">
      <alignment horizontal="center" wrapText="1"/>
      <protection/>
    </xf>
    <xf numFmtId="2" fontId="9" fillId="0" borderId="36" xfId="55" applyNumberFormat="1" applyFont="1" applyFill="1" applyBorder="1" applyAlignment="1">
      <alignment horizontal="center"/>
      <protection/>
    </xf>
    <xf numFmtId="2" fontId="9" fillId="0" borderId="37" xfId="55" applyNumberFormat="1" applyFont="1" applyFill="1" applyBorder="1" applyAlignment="1">
      <alignment horizontal="center"/>
      <protection/>
    </xf>
    <xf numFmtId="2" fontId="9" fillId="0" borderId="38" xfId="55" applyNumberFormat="1" applyFont="1" applyFill="1" applyBorder="1" applyAlignment="1">
      <alignment horizontal="center"/>
      <protection/>
    </xf>
    <xf numFmtId="2" fontId="9" fillId="0" borderId="40" xfId="55" applyNumberFormat="1" applyFont="1" applyFill="1" applyBorder="1" applyAlignment="1">
      <alignment horizontal="center"/>
      <protection/>
    </xf>
    <xf numFmtId="49" fontId="9" fillId="0" borderId="41" xfId="55" applyNumberFormat="1" applyFont="1" applyFill="1" applyBorder="1" applyAlignment="1">
      <alignment horizontal="center"/>
      <protection/>
    </xf>
    <xf numFmtId="2" fontId="9" fillId="0" borderId="41" xfId="55" applyNumberFormat="1" applyFont="1" applyFill="1" applyBorder="1" applyAlignment="1">
      <alignment horizontal="center"/>
      <protection/>
    </xf>
    <xf numFmtId="2" fontId="9" fillId="0" borderId="42" xfId="55" applyNumberFormat="1" applyFont="1" applyFill="1" applyBorder="1" applyAlignment="1">
      <alignment horizontal="center"/>
      <protection/>
    </xf>
    <xf numFmtId="0" fontId="10" fillId="0" borderId="29" xfId="55" applyNumberFormat="1" applyFont="1" applyBorder="1" applyAlignment="1">
      <alignment horizontal="center" vertical="center"/>
      <protection/>
    </xf>
    <xf numFmtId="0" fontId="10" fillId="0" borderId="0" xfId="55" applyNumberFormat="1" applyFont="1" applyBorder="1" applyAlignment="1">
      <alignment horizontal="center" vertical="center"/>
      <protection/>
    </xf>
    <xf numFmtId="49" fontId="9" fillId="0" borderId="43" xfId="55" applyNumberFormat="1" applyFont="1" applyFill="1" applyBorder="1" applyAlignment="1">
      <alignment horizontal="center"/>
      <protection/>
    </xf>
    <xf numFmtId="49" fontId="3" fillId="0" borderId="41" xfId="55" applyNumberFormat="1" applyFont="1" applyFill="1" applyBorder="1" applyAlignment="1">
      <alignment horizontal="center"/>
      <protection/>
    </xf>
    <xf numFmtId="0" fontId="9" fillId="0" borderId="17" xfId="55" applyNumberFormat="1" applyFont="1" applyFill="1" applyBorder="1" applyAlignment="1">
      <alignment horizontal="center"/>
      <protection/>
    </xf>
    <xf numFmtId="0" fontId="9" fillId="0" borderId="0" xfId="55" applyNumberFormat="1" applyFont="1" applyBorder="1" applyAlignment="1">
      <alignment horizontal="right"/>
      <protection/>
    </xf>
    <xf numFmtId="49" fontId="9" fillId="0" borderId="17" xfId="55" applyNumberFormat="1" applyFont="1" applyFill="1" applyBorder="1" applyAlignment="1">
      <alignment horizontal="center"/>
      <protection/>
    </xf>
    <xf numFmtId="0" fontId="9" fillId="0" borderId="0" xfId="55" applyNumberFormat="1" applyFont="1" applyBorder="1" applyAlignment="1">
      <alignment horizontal="left"/>
      <protection/>
    </xf>
    <xf numFmtId="49" fontId="9" fillId="0" borderId="17" xfId="55" applyNumberFormat="1" applyFont="1" applyFill="1" applyBorder="1" applyAlignment="1">
      <alignment horizontal="left"/>
      <protection/>
    </xf>
    <xf numFmtId="0" fontId="11" fillId="0" borderId="22" xfId="55" applyNumberFormat="1" applyFont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0" fontId="10" fillId="0" borderId="29" xfId="55" applyNumberFormat="1" applyFont="1" applyBorder="1" applyAlignment="1">
      <alignment horizontal="center" vertical="top"/>
      <protection/>
    </xf>
    <xf numFmtId="0" fontId="10" fillId="0" borderId="0" xfId="55" applyNumberFormat="1" applyFont="1" applyBorder="1" applyAlignment="1">
      <alignment horizontal="center" vertical="top"/>
      <protection/>
    </xf>
    <xf numFmtId="0" fontId="9" fillId="0" borderId="17" xfId="55" applyNumberFormat="1" applyFont="1" applyFill="1" applyBorder="1" applyAlignment="1">
      <alignment horizontal="center" wrapText="1"/>
      <protection/>
    </xf>
    <xf numFmtId="0" fontId="9" fillId="0" borderId="44" xfId="55" applyNumberFormat="1" applyFont="1" applyFill="1" applyBorder="1" applyAlignment="1">
      <alignment horizontal="center"/>
      <protection/>
    </xf>
    <xf numFmtId="0" fontId="9" fillId="0" borderId="45" xfId="55" applyNumberFormat="1" applyFont="1" applyFill="1" applyBorder="1" applyAlignment="1">
      <alignment horizontal="center"/>
      <protection/>
    </xf>
    <xf numFmtId="0" fontId="9" fillId="0" borderId="46" xfId="55" applyNumberFormat="1" applyFont="1" applyFill="1" applyBorder="1" applyAlignment="1">
      <alignment horizontal="center"/>
      <protection/>
    </xf>
    <xf numFmtId="0" fontId="11" fillId="0" borderId="47" xfId="55" applyNumberFormat="1" applyFont="1" applyBorder="1" applyAlignment="1">
      <alignment horizontal="center"/>
      <protection/>
    </xf>
    <xf numFmtId="0" fontId="11" fillId="0" borderId="24" xfId="55" applyNumberFormat="1" applyFont="1" applyBorder="1" applyAlignment="1">
      <alignment horizontal="center"/>
      <protection/>
    </xf>
    <xf numFmtId="0" fontId="9" fillId="0" borderId="48" xfId="55" applyNumberFormat="1" applyFont="1" applyBorder="1" applyAlignment="1">
      <alignment horizontal="center" vertical="top"/>
      <protection/>
    </xf>
    <xf numFmtId="0" fontId="9" fillId="0" borderId="49" xfId="55" applyNumberFormat="1" applyFont="1" applyBorder="1" applyAlignment="1">
      <alignment horizontal="center" vertical="top"/>
      <protection/>
    </xf>
    <xf numFmtId="0" fontId="9" fillId="0" borderId="31" xfId="55" applyNumberFormat="1" applyFont="1" applyBorder="1" applyAlignment="1">
      <alignment horizontal="center" vertical="top"/>
      <protection/>
    </xf>
    <xf numFmtId="0" fontId="9" fillId="0" borderId="11" xfId="55" applyNumberFormat="1" applyFont="1" applyBorder="1" applyAlignment="1">
      <alignment horizontal="center" vertical="top"/>
      <protection/>
    </xf>
    <xf numFmtId="0" fontId="9" fillId="0" borderId="50" xfId="55" applyNumberFormat="1" applyFont="1" applyBorder="1" applyAlignment="1">
      <alignment horizontal="center" vertical="top"/>
      <protection/>
    </xf>
    <xf numFmtId="0" fontId="9" fillId="0" borderId="30" xfId="55" applyNumberFormat="1" applyFont="1" applyBorder="1" applyAlignment="1">
      <alignment horizontal="center" vertical="top"/>
      <protection/>
    </xf>
    <xf numFmtId="0" fontId="9" fillId="0" borderId="32" xfId="55" applyNumberFormat="1" applyFont="1" applyBorder="1" applyAlignment="1">
      <alignment horizontal="center" vertical="top"/>
      <protection/>
    </xf>
    <xf numFmtId="2" fontId="9" fillId="0" borderId="39" xfId="55" applyNumberFormat="1" applyFont="1" applyFill="1" applyBorder="1" applyAlignment="1">
      <alignment horizontal="center" vertical="center"/>
      <protection/>
    </xf>
    <xf numFmtId="2" fontId="9" fillId="0" borderId="37" xfId="55" applyNumberFormat="1" applyFont="1" applyFill="1" applyBorder="1" applyAlignment="1">
      <alignment horizontal="center" vertical="center"/>
      <protection/>
    </xf>
    <xf numFmtId="2" fontId="9" fillId="0" borderId="40" xfId="55" applyNumberFormat="1" applyFont="1" applyFill="1" applyBorder="1" applyAlignment="1">
      <alignment horizontal="center" vertical="center"/>
      <protection/>
    </xf>
    <xf numFmtId="0" fontId="9" fillId="0" borderId="31" xfId="55" applyNumberFormat="1" applyFont="1" applyBorder="1" applyAlignment="1">
      <alignment horizontal="center" vertical="center"/>
      <protection/>
    </xf>
    <xf numFmtId="0" fontId="9" fillId="0" borderId="11" xfId="55" applyNumberFormat="1" applyFont="1" applyBorder="1" applyAlignment="1">
      <alignment horizontal="center" vertical="center"/>
      <protection/>
    </xf>
    <xf numFmtId="0" fontId="9" fillId="0" borderId="11" xfId="55" applyNumberFormat="1" applyFont="1" applyBorder="1" applyAlignment="1">
      <alignment horizontal="center" vertical="center" wrapText="1"/>
      <protection/>
    </xf>
    <xf numFmtId="0" fontId="12" fillId="0" borderId="11" xfId="55" applyNumberFormat="1" applyFont="1" applyBorder="1" applyAlignment="1">
      <alignment horizontal="center" vertical="center" wrapText="1"/>
      <protection/>
    </xf>
    <xf numFmtId="0" fontId="12" fillId="0" borderId="11" xfId="55" applyNumberFormat="1" applyFont="1" applyBorder="1" applyAlignment="1">
      <alignment horizontal="center" vertical="center"/>
      <protection/>
    </xf>
    <xf numFmtId="0" fontId="9" fillId="0" borderId="51" xfId="55" applyNumberFormat="1" applyFont="1" applyBorder="1" applyAlignment="1">
      <alignment horizontal="center"/>
      <protection/>
    </xf>
    <xf numFmtId="0" fontId="9" fillId="0" borderId="29" xfId="55" applyNumberFormat="1" applyFont="1" applyBorder="1" applyAlignment="1">
      <alignment horizontal="center"/>
      <protection/>
    </xf>
    <xf numFmtId="0" fontId="9" fillId="0" borderId="52" xfId="55" applyNumberFormat="1" applyFont="1" applyBorder="1" applyAlignment="1">
      <alignment horizontal="center"/>
      <protection/>
    </xf>
    <xf numFmtId="0" fontId="9" fillId="0" borderId="51" xfId="55" applyNumberFormat="1" applyFont="1" applyBorder="1" applyAlignment="1">
      <alignment horizontal="center" vertical="center" wrapText="1"/>
      <protection/>
    </xf>
    <xf numFmtId="0" fontId="9" fillId="0" borderId="29" xfId="55" applyNumberFormat="1" applyFont="1" applyBorder="1" applyAlignment="1">
      <alignment horizontal="center" vertical="center" wrapText="1"/>
      <protection/>
    </xf>
    <xf numFmtId="0" fontId="9" fillId="0" borderId="52" xfId="55" applyNumberFormat="1" applyFont="1" applyBorder="1" applyAlignment="1">
      <alignment horizontal="center" vertical="center" wrapText="1"/>
      <protection/>
    </xf>
    <xf numFmtId="0" fontId="9" fillId="0" borderId="28" xfId="55" applyNumberFormat="1" applyFont="1" applyBorder="1" applyAlignment="1">
      <alignment horizontal="center" vertical="center" wrapText="1"/>
      <protection/>
    </xf>
    <xf numFmtId="0" fontId="9" fillId="0" borderId="0" xfId="55" applyNumberFormat="1" applyFont="1" applyBorder="1" applyAlignment="1">
      <alignment horizontal="center" vertical="center" wrapText="1"/>
      <protection/>
    </xf>
    <xf numFmtId="0" fontId="9" fillId="0" borderId="27" xfId="55" applyNumberFormat="1" applyFont="1" applyBorder="1" applyAlignment="1">
      <alignment horizontal="center" vertical="center" wrapText="1"/>
      <protection/>
    </xf>
    <xf numFmtId="0" fontId="9" fillId="0" borderId="26" xfId="55" applyNumberFormat="1" applyFont="1" applyBorder="1" applyAlignment="1">
      <alignment horizontal="center" vertical="center" wrapText="1"/>
      <protection/>
    </xf>
    <xf numFmtId="0" fontId="9" fillId="0" borderId="17" xfId="55" applyNumberFormat="1" applyFont="1" applyBorder="1" applyAlignment="1">
      <alignment horizontal="center" vertical="center" wrapText="1"/>
      <protection/>
    </xf>
    <xf numFmtId="0" fontId="9" fillId="0" borderId="25" xfId="55" applyNumberFormat="1" applyFont="1" applyBorder="1" applyAlignment="1">
      <alignment horizontal="center" vertical="center" wrapText="1"/>
      <protection/>
    </xf>
    <xf numFmtId="0" fontId="9" fillId="0" borderId="51" xfId="55" applyNumberFormat="1" applyFont="1" applyBorder="1" applyAlignment="1">
      <alignment horizontal="center" vertical="center"/>
      <protection/>
    </xf>
    <xf numFmtId="0" fontId="9" fillId="0" borderId="29" xfId="55" applyNumberFormat="1" applyFont="1" applyBorder="1" applyAlignment="1">
      <alignment horizontal="center" vertical="center"/>
      <protection/>
    </xf>
    <xf numFmtId="0" fontId="9" fillId="0" borderId="28" xfId="55" applyNumberFormat="1" applyFont="1" applyBorder="1" applyAlignment="1">
      <alignment horizontal="center" vertical="center"/>
      <protection/>
    </xf>
    <xf numFmtId="0" fontId="9" fillId="0" borderId="0" xfId="55" applyNumberFormat="1" applyFont="1" applyBorder="1" applyAlignment="1">
      <alignment horizontal="center" vertical="center"/>
      <protection/>
    </xf>
    <xf numFmtId="0" fontId="9" fillId="0" borderId="26" xfId="55" applyNumberFormat="1" applyFont="1" applyBorder="1" applyAlignment="1">
      <alignment horizontal="center" vertical="center"/>
      <protection/>
    </xf>
    <xf numFmtId="0" fontId="9" fillId="0" borderId="17" xfId="55" applyNumberFormat="1" applyFont="1" applyBorder="1" applyAlignment="1">
      <alignment horizontal="center" vertical="center"/>
      <protection/>
    </xf>
    <xf numFmtId="0" fontId="9" fillId="0" borderId="28" xfId="55" applyNumberFormat="1" applyFont="1" applyBorder="1" applyAlignment="1">
      <alignment horizontal="center"/>
      <protection/>
    </xf>
    <xf numFmtId="0" fontId="9" fillId="0" borderId="0" xfId="55" applyNumberFormat="1" applyFont="1" applyBorder="1" applyAlignment="1">
      <alignment horizontal="center"/>
      <protection/>
    </xf>
    <xf numFmtId="0" fontId="9" fillId="0" borderId="27" xfId="55" applyNumberFormat="1" applyFont="1" applyBorder="1" applyAlignment="1">
      <alignment horizontal="center"/>
      <protection/>
    </xf>
    <xf numFmtId="0" fontId="9" fillId="0" borderId="0" xfId="55" applyNumberFormat="1" applyFont="1" applyFill="1" applyBorder="1" applyAlignment="1">
      <alignment horizontal="left" wrapText="1"/>
      <protection/>
    </xf>
    <xf numFmtId="0" fontId="9" fillId="0" borderId="17" xfId="55" applyNumberFormat="1" applyFont="1" applyFill="1" applyBorder="1" applyAlignment="1">
      <alignment horizontal="left" wrapText="1"/>
      <protection/>
    </xf>
    <xf numFmtId="49" fontId="9" fillId="0" borderId="53" xfId="55" applyNumberFormat="1" applyFont="1" applyFill="1" applyBorder="1" applyAlignment="1">
      <alignment horizontal="center"/>
      <protection/>
    </xf>
    <xf numFmtId="49" fontId="9" fillId="0" borderId="29" xfId="55" applyNumberFormat="1" applyFont="1" applyFill="1" applyBorder="1" applyAlignment="1">
      <alignment horizontal="center"/>
      <protection/>
    </xf>
    <xf numFmtId="49" fontId="9" fillId="0" borderId="54" xfId="55" applyNumberFormat="1" applyFont="1" applyFill="1" applyBorder="1" applyAlignment="1">
      <alignment horizontal="center"/>
      <protection/>
    </xf>
    <xf numFmtId="49" fontId="9" fillId="0" borderId="55" xfId="55" applyNumberFormat="1" applyFont="1" applyFill="1" applyBorder="1" applyAlignment="1">
      <alignment horizontal="center"/>
      <protection/>
    </xf>
    <xf numFmtId="49" fontId="9" fillId="0" borderId="32" xfId="55" applyNumberFormat="1" applyFont="1" applyFill="1" applyBorder="1" applyAlignment="1">
      <alignment horizontal="center"/>
      <protection/>
    </xf>
    <xf numFmtId="49" fontId="9" fillId="0" borderId="56" xfId="55" applyNumberFormat="1" applyFont="1" applyFill="1" applyBorder="1" applyAlignment="1">
      <alignment horizontal="center"/>
      <protection/>
    </xf>
    <xf numFmtId="49" fontId="9" fillId="0" borderId="57" xfId="55" applyNumberFormat="1" applyFont="1" applyFill="1" applyBorder="1" applyAlignment="1">
      <alignment horizontal="center"/>
      <protection/>
    </xf>
    <xf numFmtId="49" fontId="9" fillId="0" borderId="58" xfId="55" applyNumberFormat="1" applyFont="1" applyFill="1" applyBorder="1" applyAlignment="1">
      <alignment horizontal="center"/>
      <protection/>
    </xf>
    <xf numFmtId="49" fontId="9" fillId="0" borderId="44" xfId="55" applyNumberFormat="1" applyFont="1" applyFill="1" applyBorder="1" applyAlignment="1">
      <alignment horizontal="center"/>
      <protection/>
    </xf>
    <xf numFmtId="49" fontId="9" fillId="0" borderId="45" xfId="55" applyNumberFormat="1" applyFont="1" applyFill="1" applyBorder="1" applyAlignment="1">
      <alignment horizontal="center"/>
      <protection/>
    </xf>
    <xf numFmtId="49" fontId="9" fillId="0" borderId="46" xfId="55" applyNumberFormat="1" applyFont="1" applyFill="1" applyBorder="1" applyAlignment="1">
      <alignment horizontal="center"/>
      <protection/>
    </xf>
    <xf numFmtId="0" fontId="9" fillId="0" borderId="0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49" fontId="9" fillId="0" borderId="59" xfId="55" applyNumberFormat="1" applyFont="1" applyFill="1" applyBorder="1" applyAlignment="1">
      <alignment horizontal="center"/>
      <protection/>
    </xf>
    <xf numFmtId="49" fontId="9" fillId="0" borderId="0" xfId="55" applyNumberFormat="1" applyFont="1" applyFill="1" applyBorder="1" applyAlignment="1">
      <alignment horizontal="center"/>
      <protection/>
    </xf>
    <xf numFmtId="49" fontId="9" fillId="0" borderId="60" xfId="55" applyNumberFormat="1" applyFont="1" applyFill="1" applyBorder="1" applyAlignment="1">
      <alignment horizontal="center"/>
      <protection/>
    </xf>
    <xf numFmtId="49" fontId="13" fillId="0" borderId="61" xfId="55" applyNumberFormat="1" applyFont="1" applyFill="1" applyBorder="1" applyAlignment="1">
      <alignment horizontal="center" vertical="center"/>
      <protection/>
    </xf>
    <xf numFmtId="49" fontId="13" fillId="0" borderId="62" xfId="55" applyNumberFormat="1" applyFont="1" applyFill="1" applyBorder="1" applyAlignment="1">
      <alignment horizontal="center" vertical="center"/>
      <protection/>
    </xf>
    <xf numFmtId="49" fontId="13" fillId="0" borderId="63" xfId="55" applyNumberFormat="1" applyFont="1" applyFill="1" applyBorder="1" applyAlignment="1">
      <alignment horizontal="center" vertical="center"/>
      <protection/>
    </xf>
    <xf numFmtId="49" fontId="13" fillId="0" borderId="64" xfId="55" applyNumberFormat="1" applyFont="1" applyFill="1" applyBorder="1" applyAlignment="1">
      <alignment horizontal="center" vertical="center"/>
      <protection/>
    </xf>
    <xf numFmtId="49" fontId="13" fillId="0" borderId="65" xfId="55" applyNumberFormat="1" applyFont="1" applyFill="1" applyBorder="1" applyAlignment="1">
      <alignment horizontal="center" vertical="center"/>
      <protection/>
    </xf>
    <xf numFmtId="49" fontId="13" fillId="0" borderId="66" xfId="55" applyNumberFormat="1" applyFont="1" applyFill="1" applyBorder="1" applyAlignment="1">
      <alignment horizontal="center" vertical="center"/>
      <protection/>
    </xf>
    <xf numFmtId="49" fontId="9" fillId="0" borderId="67" xfId="55" applyNumberFormat="1" applyFont="1" applyFill="1" applyBorder="1" applyAlignment="1">
      <alignment horizontal="center"/>
      <protection/>
    </xf>
    <xf numFmtId="49" fontId="9" fillId="0" borderId="11" xfId="55" applyNumberFormat="1" applyFont="1" applyFill="1" applyBorder="1" applyAlignment="1">
      <alignment horizontal="center"/>
      <protection/>
    </xf>
    <xf numFmtId="49" fontId="9" fillId="0" borderId="68" xfId="55" applyNumberFormat="1" applyFont="1" applyFill="1" applyBorder="1" applyAlignment="1">
      <alignment horizontal="center"/>
      <protection/>
    </xf>
    <xf numFmtId="49" fontId="14" fillId="0" borderId="17" xfId="55" applyNumberFormat="1" applyFont="1" applyFill="1" applyBorder="1" applyAlignment="1">
      <alignment horizontal="left"/>
      <protection/>
    </xf>
    <xf numFmtId="49" fontId="9" fillId="0" borderId="49" xfId="55" applyNumberFormat="1" applyFont="1" applyBorder="1" applyAlignment="1">
      <alignment horizontal="center" vertical="center"/>
      <protection/>
    </xf>
    <xf numFmtId="49" fontId="9" fillId="0" borderId="45" xfId="55" applyNumberFormat="1" applyFont="1" applyBorder="1" applyAlignment="1">
      <alignment horizontal="center" vertical="center"/>
      <protection/>
    </xf>
    <xf numFmtId="49" fontId="9" fillId="0" borderId="69" xfId="55" applyNumberFormat="1" applyFont="1" applyBorder="1" applyAlignment="1">
      <alignment horizontal="center" vertical="center"/>
      <protection/>
    </xf>
    <xf numFmtId="49" fontId="9" fillId="0" borderId="43" xfId="55" applyNumberFormat="1" applyFont="1" applyBorder="1" applyAlignment="1">
      <alignment horizontal="center" vertical="center"/>
      <protection/>
    </xf>
    <xf numFmtId="49" fontId="9" fillId="0" borderId="41" xfId="55" applyNumberFormat="1" applyFont="1" applyBorder="1" applyAlignment="1">
      <alignment horizontal="center" vertical="center"/>
      <protection/>
    </xf>
    <xf numFmtId="49" fontId="9" fillId="0" borderId="42" xfId="55" applyNumberFormat="1" applyFont="1" applyBorder="1" applyAlignment="1">
      <alignment horizontal="center" vertical="center"/>
      <protection/>
    </xf>
    <xf numFmtId="49" fontId="9" fillId="0" borderId="48" xfId="55" applyNumberFormat="1" applyFont="1" applyBorder="1" applyAlignment="1">
      <alignment horizontal="center" vertical="center"/>
      <protection/>
    </xf>
    <xf numFmtId="2" fontId="9" fillId="0" borderId="48" xfId="55" applyNumberFormat="1" applyFont="1" applyFill="1" applyBorder="1" applyAlignment="1">
      <alignment horizontal="center" vertical="center"/>
      <protection/>
    </xf>
    <xf numFmtId="2" fontId="9" fillId="0" borderId="70" xfId="55" applyNumberFormat="1" applyFont="1" applyFill="1" applyBorder="1" applyAlignment="1">
      <alignment horizontal="center" vertical="center"/>
      <protection/>
    </xf>
    <xf numFmtId="2" fontId="9" fillId="0" borderId="44" xfId="55" applyNumberFormat="1" applyFont="1" applyFill="1" applyBorder="1" applyAlignment="1">
      <alignment horizontal="center" vertical="center"/>
      <protection/>
    </xf>
    <xf numFmtId="2" fontId="9" fillId="0" borderId="45" xfId="55" applyNumberFormat="1" applyFont="1" applyFill="1" applyBorder="1" applyAlignment="1">
      <alignment horizontal="center" vertical="center"/>
      <protection/>
    </xf>
    <xf numFmtId="2" fontId="9" fillId="0" borderId="69" xfId="55" applyNumberFormat="1" applyFont="1" applyFill="1" applyBorder="1" applyAlignment="1">
      <alignment horizontal="center" vertical="center"/>
      <protection/>
    </xf>
    <xf numFmtId="2" fontId="9" fillId="0" borderId="11" xfId="55" applyNumberFormat="1" applyFont="1" applyFill="1" applyBorder="1" applyAlignment="1">
      <alignment horizontal="center" vertical="center"/>
      <protection/>
    </xf>
    <xf numFmtId="2" fontId="9" fillId="0" borderId="68" xfId="55" applyNumberFormat="1" applyFont="1" applyFill="1" applyBorder="1" applyAlignment="1">
      <alignment horizontal="center" vertical="center"/>
      <protection/>
    </xf>
    <xf numFmtId="49" fontId="9" fillId="0" borderId="71" xfId="55" applyNumberFormat="1" applyFont="1" applyFill="1" applyBorder="1" applyAlignment="1">
      <alignment horizontal="center"/>
      <protection/>
    </xf>
    <xf numFmtId="49" fontId="9" fillId="0" borderId="72" xfId="55" applyNumberFormat="1" applyFont="1" applyFill="1" applyBorder="1" applyAlignment="1">
      <alignment horizontal="center"/>
      <protection/>
    </xf>
    <xf numFmtId="49" fontId="9" fillId="0" borderId="73" xfId="55" applyNumberFormat="1" applyFont="1" applyFill="1" applyBorder="1" applyAlignment="1">
      <alignment horizontal="center"/>
      <protection/>
    </xf>
    <xf numFmtId="49" fontId="9" fillId="0" borderId="48" xfId="55" applyNumberFormat="1" applyFont="1" applyFill="1" applyBorder="1" applyAlignment="1">
      <alignment horizontal="center" vertical="center"/>
      <protection/>
    </xf>
    <xf numFmtId="49" fontId="3" fillId="0" borderId="48" xfId="55" applyNumberFormat="1" applyFont="1" applyFill="1" applyBorder="1" applyAlignment="1">
      <alignment horizontal="center" vertical="center"/>
      <protection/>
    </xf>
    <xf numFmtId="49" fontId="9" fillId="0" borderId="11" xfId="55" applyNumberFormat="1" applyFont="1" applyFill="1" applyBorder="1" applyAlignment="1">
      <alignment horizontal="center" vertical="center"/>
      <protection/>
    </xf>
    <xf numFmtId="49" fontId="9" fillId="0" borderId="36" xfId="55" applyNumberFormat="1" applyFont="1" applyFill="1" applyBorder="1" applyAlignment="1">
      <alignment horizontal="center"/>
      <protection/>
    </xf>
    <xf numFmtId="0" fontId="16" fillId="0" borderId="0" xfId="55" applyNumberFormat="1" applyFont="1" applyBorder="1" applyAlignment="1">
      <alignment horizontal="center"/>
      <protection/>
    </xf>
    <xf numFmtId="0" fontId="9" fillId="0" borderId="32" xfId="55" applyNumberFormat="1" applyFont="1" applyFill="1" applyBorder="1" applyAlignment="1">
      <alignment horizontal="center" wrapText="1"/>
      <protection/>
    </xf>
    <xf numFmtId="0" fontId="9" fillId="0" borderId="56" xfId="55" applyNumberFormat="1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8</xdr:col>
      <xdr:colOff>219075</xdr:colOff>
      <xdr:row>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0" y="66675"/>
          <a:ext cx="10210800" cy="789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zoomScale="115" zoomScaleNormal="115" zoomScalePageLayoutView="0" workbookViewId="0" topLeftCell="A1">
      <selection activeCell="B26" sqref="B26"/>
    </sheetView>
  </sheetViews>
  <sheetFormatPr defaultColWidth="9.33203125" defaultRowHeight="12.75"/>
  <cols>
    <col min="1" max="1" width="33.83203125" style="101" customWidth="1"/>
    <col min="2" max="16384" width="9.33203125" style="99" customWidth="1"/>
  </cols>
  <sheetData>
    <row r="1" ht="21" customHeight="1">
      <c r="A1" s="102" t="s">
        <v>367</v>
      </c>
    </row>
    <row r="2" ht="14.25">
      <c r="A2" s="100" t="s">
        <v>341</v>
      </c>
    </row>
    <row r="3" ht="14.25">
      <c r="A3" s="100" t="s">
        <v>342</v>
      </c>
    </row>
    <row r="4" ht="14.25">
      <c r="A4" s="100" t="s">
        <v>343</v>
      </c>
    </row>
    <row r="5" ht="14.25">
      <c r="A5" s="100" t="s">
        <v>344</v>
      </c>
    </row>
    <row r="6" ht="14.25">
      <c r="A6" s="100" t="s">
        <v>345</v>
      </c>
    </row>
    <row r="7" ht="14.25">
      <c r="A7" s="100" t="s">
        <v>346</v>
      </c>
    </row>
    <row r="8" spans="1:2" ht="14.25">
      <c r="A8" s="100" t="s">
        <v>347</v>
      </c>
      <c r="B8" s="99" t="s">
        <v>368</v>
      </c>
    </row>
    <row r="9" ht="14.25">
      <c r="A9" s="100" t="s">
        <v>348</v>
      </c>
    </row>
    <row r="10" ht="14.25">
      <c r="A10" s="100" t="s">
        <v>349</v>
      </c>
    </row>
    <row r="11" spans="1:2" ht="14.25">
      <c r="A11" s="100" t="s">
        <v>350</v>
      </c>
      <c r="B11" s="99" t="s">
        <v>368</v>
      </c>
    </row>
    <row r="12" spans="1:2" ht="14.25">
      <c r="A12" s="100" t="s">
        <v>351</v>
      </c>
      <c r="B12" s="99" t="s">
        <v>368</v>
      </c>
    </row>
    <row r="13" spans="1:2" ht="14.25">
      <c r="A13" s="100" t="s">
        <v>352</v>
      </c>
      <c r="B13" s="99" t="s">
        <v>368</v>
      </c>
    </row>
    <row r="14" spans="1:2" ht="14.25">
      <c r="A14" s="100" t="s">
        <v>353</v>
      </c>
      <c r="B14" s="99" t="s">
        <v>368</v>
      </c>
    </row>
    <row r="15" spans="1:2" ht="14.25">
      <c r="A15" s="100" t="s">
        <v>354</v>
      </c>
      <c r="B15" s="99" t="s">
        <v>368</v>
      </c>
    </row>
    <row r="16" spans="1:2" ht="14.25">
      <c r="A16" s="100" t="s">
        <v>355</v>
      </c>
      <c r="B16" s="99" t="s">
        <v>368</v>
      </c>
    </row>
    <row r="17" spans="1:2" ht="14.25">
      <c r="A17" s="100" t="s">
        <v>356</v>
      </c>
      <c r="B17" s="99" t="s">
        <v>368</v>
      </c>
    </row>
    <row r="18" spans="1:2" ht="14.25">
      <c r="A18" s="100" t="s">
        <v>357</v>
      </c>
      <c r="B18" s="99" t="s">
        <v>368</v>
      </c>
    </row>
    <row r="19" spans="1:2" ht="14.25">
      <c r="A19" s="100" t="s">
        <v>358</v>
      </c>
      <c r="B19" s="99" t="s">
        <v>368</v>
      </c>
    </row>
    <row r="20" spans="1:2" ht="14.25">
      <c r="A20" s="100" t="s">
        <v>359</v>
      </c>
      <c r="B20" s="99" t="s">
        <v>368</v>
      </c>
    </row>
    <row r="21" spans="1:2" ht="14.25">
      <c r="A21" s="100" t="s">
        <v>360</v>
      </c>
      <c r="B21" s="99" t="s">
        <v>368</v>
      </c>
    </row>
    <row r="22" spans="1:2" ht="14.25">
      <c r="A22" s="100" t="s">
        <v>361</v>
      </c>
      <c r="B22" s="99" t="s">
        <v>368</v>
      </c>
    </row>
    <row r="23" spans="1:2" ht="14.25">
      <c r="A23" s="100" t="s">
        <v>362</v>
      </c>
      <c r="B23" s="99" t="s">
        <v>368</v>
      </c>
    </row>
    <row r="24" spans="1:2" ht="14.25">
      <c r="A24" s="100" t="s">
        <v>363</v>
      </c>
      <c r="B24" s="99" t="s">
        <v>368</v>
      </c>
    </row>
    <row r="25" spans="1:2" ht="14.25">
      <c r="A25" s="100" t="s">
        <v>364</v>
      </c>
      <c r="B25" s="99" t="s">
        <v>368</v>
      </c>
    </row>
    <row r="26" spans="1:2" ht="14.25">
      <c r="A26" s="100" t="s">
        <v>365</v>
      </c>
      <c r="B26" s="99" t="s">
        <v>368</v>
      </c>
    </row>
    <row r="27" ht="14.25">
      <c r="A27" s="100" t="s">
        <v>366</v>
      </c>
    </row>
  </sheetData>
  <sheetProtection/>
  <hyperlinks>
    <hyperlink ref="A2" location="'заголовочная'!A1" display="'заголовочная'!A1"/>
    <hyperlink ref="A3" location="'цели, виды деятельности'!A1" display="'цели, виды деятельности'!A1"/>
    <hyperlink ref="A4" location="'услуги'!A1" display="'услуги'!A1"/>
    <hyperlink ref="A5" location="'балансовая'!A1" display="'балансовая'!A1"/>
    <hyperlink ref="A6" location="'фин. состояние'!A1" display="'фин. состояние'!A1"/>
    <hyperlink ref="A7" location="'поступления и выплаты'!A1" display="'поступления и выплаты'!A1"/>
    <hyperlink ref="A8" location="'закупка ТРУ'!A1" display="'закупка ТРУ'!A1"/>
    <hyperlink ref="A9" location="'временное'!A1" display="'временное'!A1"/>
    <hyperlink ref="A10" location="'справочная'!A1" display="'справочная'!A1"/>
    <hyperlink ref="A11" location="'обоснование (210) 1'!A1" display="'обоснование (210) 1'!A1"/>
    <hyperlink ref="A12" location="'обоснование (210) 2'!A1" display="'обоснование (210) 2'!A1"/>
    <hyperlink ref="A13" location="'обоснование (210) 3'!A1" display="'обоснование (210) 3'!A1"/>
    <hyperlink ref="A14" location="'обоснование (210) 4'!A1" display="'обоснование (210) 4'!A1"/>
    <hyperlink ref="A15" location="'обоснование (220)'!A1" display="'обоснование (220)'!A1"/>
    <hyperlink ref="A16" location="'обоснование (230)'!A1" display="'обоснование (230)'!A1"/>
    <hyperlink ref="A17" location="'обоснование (240)'!A1" display="'обоснование (240)'!A1"/>
    <hyperlink ref="A18" location="'обоснование (250)'!A1" display="'обоснование (250)'!A1"/>
    <hyperlink ref="A19" location="'обоснование (260) 1'!A1" display="'обоснование (260) 1'!A1"/>
    <hyperlink ref="A20" location="'обоснование (260) 2'!A1" display="'обоснование (260) 2'!A1"/>
    <hyperlink ref="A21" location="'обоснование (260) 3'!A1" display="'обоснование (260) 3'!A1"/>
    <hyperlink ref="A22" location="'обоснование (260) 4'!A1" display="'обоснование (260) 4'!A1"/>
    <hyperlink ref="A23" location="'обоснование (260) 5'!A1" display="'обоснование (260) 5'!A1"/>
    <hyperlink ref="A24" location="'обоснование (260) 6'!A1" display="'обоснование (260) 6'!A1"/>
    <hyperlink ref="A25" location="'обоснование (260) 7'!A1" display="'обоснование (260) 7'!A1"/>
    <hyperlink ref="A26" location="'обоснование (260) 8'!A1" display="'обоснование (260) 8'!A1"/>
    <hyperlink ref="A27" location="'сведения о операциях'!A1" display="'сведения о операциях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115" zoomScaleNormal="115" zoomScaleSheetLayoutView="115" zoomScalePageLayoutView="0" workbookViewId="0" topLeftCell="B1">
      <selection activeCell="G9" sqref="G9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12" width="18" style="24" customWidth="1"/>
    <col min="13" max="16384" width="9.33203125" style="24" customWidth="1"/>
  </cols>
  <sheetData>
    <row r="1" spans="1:12" ht="21.75" customHeight="1">
      <c r="A1" s="23" t="s">
        <v>0</v>
      </c>
      <c r="I1" s="25"/>
      <c r="L1" s="25" t="s">
        <v>169</v>
      </c>
    </row>
    <row r="2" spans="1:12" ht="36" customHeight="1">
      <c r="A2" s="204" t="s">
        <v>155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33.75" customHeight="1">
      <c r="A3" s="199" t="s">
        <v>21</v>
      </c>
      <c r="B3" s="199" t="s">
        <v>22</v>
      </c>
      <c r="C3" s="205" t="s">
        <v>153</v>
      </c>
      <c r="D3" s="203" t="s">
        <v>154</v>
      </c>
      <c r="E3" s="203"/>
      <c r="F3" s="203"/>
      <c r="G3" s="203"/>
      <c r="H3" s="203"/>
      <c r="I3" s="203"/>
      <c r="J3" s="203"/>
      <c r="K3" s="203"/>
      <c r="L3" s="203"/>
    </row>
    <row r="4" spans="1:12" ht="26.25" customHeight="1">
      <c r="A4" s="200"/>
      <c r="B4" s="200" t="s">
        <v>0</v>
      </c>
      <c r="C4" s="206"/>
      <c r="D4" s="203" t="s">
        <v>156</v>
      </c>
      <c r="E4" s="203"/>
      <c r="F4" s="203"/>
      <c r="G4" s="203" t="s">
        <v>16</v>
      </c>
      <c r="H4" s="203"/>
      <c r="I4" s="203"/>
      <c r="J4" s="203"/>
      <c r="K4" s="203"/>
      <c r="L4" s="203"/>
    </row>
    <row r="5" spans="1:12" ht="67.5" customHeight="1">
      <c r="A5" s="200"/>
      <c r="B5" s="200"/>
      <c r="C5" s="206"/>
      <c r="D5" s="203"/>
      <c r="E5" s="203"/>
      <c r="F5" s="203"/>
      <c r="G5" s="203" t="s">
        <v>157</v>
      </c>
      <c r="H5" s="203"/>
      <c r="I5" s="203"/>
      <c r="J5" s="203" t="s">
        <v>158</v>
      </c>
      <c r="K5" s="203"/>
      <c r="L5" s="203"/>
    </row>
    <row r="6" spans="1:12" ht="66.75" customHeight="1">
      <c r="A6" s="201"/>
      <c r="B6" s="201"/>
      <c r="C6" s="207"/>
      <c r="D6" s="167" t="s">
        <v>544</v>
      </c>
      <c r="E6" s="167" t="s">
        <v>545</v>
      </c>
      <c r="F6" s="167" t="s">
        <v>546</v>
      </c>
      <c r="G6" s="167" t="s">
        <v>544</v>
      </c>
      <c r="H6" s="167" t="s">
        <v>545</v>
      </c>
      <c r="I6" s="167" t="s">
        <v>546</v>
      </c>
      <c r="J6" s="167" t="s">
        <v>544</v>
      </c>
      <c r="K6" s="167" t="s">
        <v>545</v>
      </c>
      <c r="L6" s="167" t="s">
        <v>546</v>
      </c>
    </row>
    <row r="7" spans="1:12" ht="20.25" customHeight="1">
      <c r="A7" s="30" t="s">
        <v>32</v>
      </c>
      <c r="B7" s="30" t="s">
        <v>33</v>
      </c>
      <c r="C7" s="30" t="s">
        <v>34</v>
      </c>
      <c r="D7" s="30" t="s">
        <v>35</v>
      </c>
      <c r="E7" s="30" t="s">
        <v>36</v>
      </c>
      <c r="F7" s="30" t="s">
        <v>37</v>
      </c>
      <c r="G7" s="30" t="s">
        <v>38</v>
      </c>
      <c r="H7" s="30" t="s">
        <v>39</v>
      </c>
      <c r="I7" s="30" t="s">
        <v>40</v>
      </c>
      <c r="J7" s="30" t="s">
        <v>159</v>
      </c>
      <c r="K7" s="30" t="s">
        <v>160</v>
      </c>
      <c r="L7" s="30" t="s">
        <v>161</v>
      </c>
    </row>
    <row r="8" spans="1:12" ht="41.25" customHeight="1">
      <c r="A8" s="37" t="s">
        <v>162</v>
      </c>
      <c r="B8" s="35" t="s">
        <v>163</v>
      </c>
      <c r="C8" s="11" t="s">
        <v>43</v>
      </c>
      <c r="D8" s="34"/>
      <c r="E8" s="34"/>
      <c r="F8" s="34"/>
      <c r="G8" s="34"/>
      <c r="H8" s="34"/>
      <c r="I8" s="34"/>
      <c r="J8" s="33"/>
      <c r="K8" s="33"/>
      <c r="L8" s="33"/>
    </row>
    <row r="9" spans="1:12" ht="54" customHeight="1">
      <c r="A9" s="37" t="s">
        <v>164</v>
      </c>
      <c r="B9" s="35" t="s">
        <v>165</v>
      </c>
      <c r="C9" s="11" t="s">
        <v>43</v>
      </c>
      <c r="D9" s="33"/>
      <c r="E9" s="33"/>
      <c r="F9" s="33"/>
      <c r="G9" s="33"/>
      <c r="H9" s="33"/>
      <c r="I9" s="33"/>
      <c r="J9" s="33"/>
      <c r="K9" s="33"/>
      <c r="L9" s="33"/>
    </row>
    <row r="10" spans="1:12" ht="38.25" customHeight="1">
      <c r="A10" s="37" t="s">
        <v>166</v>
      </c>
      <c r="B10" s="35" t="s">
        <v>167</v>
      </c>
      <c r="C10" s="133">
        <v>2020</v>
      </c>
      <c r="D10" s="33">
        <f>J10</f>
        <v>6038973.81</v>
      </c>
      <c r="E10" s="33">
        <v>6006218.86</v>
      </c>
      <c r="F10" s="33">
        <v>5912526.68</v>
      </c>
      <c r="G10" s="33">
        <v>0</v>
      </c>
      <c r="H10" s="33">
        <v>0</v>
      </c>
      <c r="I10" s="33">
        <v>0</v>
      </c>
      <c r="J10" s="33">
        <v>6038973.81</v>
      </c>
      <c r="K10" s="33">
        <v>6006218.86</v>
      </c>
      <c r="L10" s="33">
        <v>5912526.68</v>
      </c>
    </row>
    <row r="11" spans="1:12" ht="14.25">
      <c r="A11" s="33" t="s">
        <v>66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4.25">
      <c r="A12" s="33" t="s">
        <v>66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4" spans="1:12" ht="26.25" customHeight="1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  <row r="15" spans="1:12" ht="26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</row>
    <row r="16" spans="1:12" ht="26.2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2" ht="26.25" customHeight="1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</row>
    <row r="18" spans="1:12" ht="26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2" ht="26.2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</row>
  </sheetData>
  <sheetProtection/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115" zoomScaleNormal="115" zoomScaleSheetLayoutView="115" zoomScalePageLayoutView="0" workbookViewId="0" topLeftCell="A1">
      <selection activeCell="B5" sqref="B5"/>
    </sheetView>
  </sheetViews>
  <sheetFormatPr defaultColWidth="9.33203125" defaultRowHeight="12.75"/>
  <cols>
    <col min="1" max="1" width="47" style="24" customWidth="1"/>
    <col min="2" max="2" width="11.16015625" style="24" customWidth="1"/>
    <col min="3" max="3" width="33.16015625" style="24" customWidth="1"/>
    <col min="4" max="4" width="21" style="24" customWidth="1"/>
    <col min="5" max="16384" width="9.33203125" style="24" customWidth="1"/>
  </cols>
  <sheetData>
    <row r="1" spans="1:3" ht="21.75" customHeight="1">
      <c r="A1" s="23" t="s">
        <v>0</v>
      </c>
      <c r="C1" s="25" t="s">
        <v>177</v>
      </c>
    </row>
    <row r="2" spans="1:4" ht="34.5" customHeight="1">
      <c r="A2" s="204" t="s">
        <v>547</v>
      </c>
      <c r="B2" s="204"/>
      <c r="C2" s="204"/>
      <c r="D2" s="24" t="s">
        <v>181</v>
      </c>
    </row>
    <row r="3" spans="1:3" ht="45.75" customHeight="1">
      <c r="A3" s="30" t="s">
        <v>21</v>
      </c>
      <c r="B3" s="39" t="s">
        <v>22</v>
      </c>
      <c r="C3" s="32" t="s">
        <v>170</v>
      </c>
    </row>
    <row r="4" spans="1:3" ht="20.25" customHeight="1">
      <c r="A4" s="30" t="s">
        <v>32</v>
      </c>
      <c r="B4" s="30" t="s">
        <v>33</v>
      </c>
      <c r="C4" s="31" t="s">
        <v>34</v>
      </c>
    </row>
    <row r="5" spans="1:3" ht="22.5" customHeight="1">
      <c r="A5" s="37" t="s">
        <v>59</v>
      </c>
      <c r="B5" s="35" t="s">
        <v>173</v>
      </c>
      <c r="C5" s="11">
        <v>0</v>
      </c>
    </row>
    <row r="6" spans="1:3" ht="22.5" customHeight="1">
      <c r="A6" s="37" t="s">
        <v>60</v>
      </c>
      <c r="B6" s="35" t="s">
        <v>174</v>
      </c>
      <c r="C6" s="11">
        <v>0</v>
      </c>
    </row>
    <row r="7" spans="1:3" ht="22.5" customHeight="1">
      <c r="A7" s="37" t="s">
        <v>171</v>
      </c>
      <c r="B7" s="35" t="s">
        <v>175</v>
      </c>
      <c r="C7" s="33">
        <v>0</v>
      </c>
    </row>
    <row r="8" spans="1:3" ht="22.5" customHeight="1">
      <c r="A8" s="37" t="s">
        <v>172</v>
      </c>
      <c r="B8" s="35" t="s">
        <v>176</v>
      </c>
      <c r="C8" s="33">
        <v>0</v>
      </c>
    </row>
  </sheetData>
  <sheetProtection/>
  <mergeCells count="1">
    <mergeCell ref="A2:C2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="115" zoomScaleNormal="115" zoomScaleSheetLayoutView="115" zoomScalePageLayoutView="0" workbookViewId="0" topLeftCell="A1">
      <selection activeCell="D7" sqref="D7"/>
    </sheetView>
  </sheetViews>
  <sheetFormatPr defaultColWidth="9.33203125" defaultRowHeight="12.75"/>
  <cols>
    <col min="1" max="1" width="47" style="24" customWidth="1"/>
    <col min="2" max="2" width="11.16015625" style="24" customWidth="1"/>
    <col min="3" max="5" width="26.66015625" style="24" customWidth="1"/>
    <col min="6" max="16384" width="9.33203125" style="24" customWidth="1"/>
  </cols>
  <sheetData>
    <row r="1" spans="1:5" ht="21.75" customHeight="1">
      <c r="A1" s="23" t="s">
        <v>0</v>
      </c>
      <c r="C1" s="25"/>
      <c r="E1" s="25" t="s">
        <v>369</v>
      </c>
    </row>
    <row r="2" spans="1:5" ht="24.75" customHeight="1">
      <c r="A2" s="204" t="s">
        <v>61</v>
      </c>
      <c r="B2" s="204"/>
      <c r="C2" s="204"/>
      <c r="D2" s="204"/>
      <c r="E2" s="204"/>
    </row>
    <row r="3" spans="1:5" ht="34.5" customHeight="1">
      <c r="A3" s="203" t="s">
        <v>21</v>
      </c>
      <c r="B3" s="203" t="s">
        <v>22</v>
      </c>
      <c r="C3" s="208" t="s">
        <v>170</v>
      </c>
      <c r="D3" s="209"/>
      <c r="E3" s="210"/>
    </row>
    <row r="4" spans="1:5" ht="24.75" customHeight="1">
      <c r="A4" s="203"/>
      <c r="B4" s="203"/>
      <c r="C4" s="168" t="s">
        <v>524</v>
      </c>
      <c r="D4" s="168" t="s">
        <v>525</v>
      </c>
      <c r="E4" s="168" t="s">
        <v>548</v>
      </c>
    </row>
    <row r="5" spans="1:5" ht="20.25" customHeight="1">
      <c r="A5" s="9" t="s">
        <v>32</v>
      </c>
      <c r="B5" s="9" t="s">
        <v>33</v>
      </c>
      <c r="C5" s="9">
        <v>3</v>
      </c>
      <c r="D5" s="9">
        <v>4</v>
      </c>
      <c r="E5" s="9">
        <v>5</v>
      </c>
    </row>
    <row r="6" spans="1:5" ht="22.5" customHeight="1">
      <c r="A6" s="37" t="s">
        <v>179</v>
      </c>
      <c r="B6" s="35" t="s">
        <v>173</v>
      </c>
      <c r="C6" s="9">
        <v>0</v>
      </c>
      <c r="D6" s="9">
        <v>0</v>
      </c>
      <c r="E6" s="9">
        <v>0</v>
      </c>
    </row>
    <row r="7" spans="1:5" ht="75.75" customHeight="1">
      <c r="A7" s="37" t="s">
        <v>178</v>
      </c>
      <c r="B7" s="35" t="s">
        <v>174</v>
      </c>
      <c r="C7" s="9">
        <v>0</v>
      </c>
      <c r="D7" s="9">
        <v>0</v>
      </c>
      <c r="E7" s="9">
        <v>0</v>
      </c>
    </row>
    <row r="8" spans="1:5" ht="30" customHeight="1">
      <c r="A8" s="37" t="s">
        <v>180</v>
      </c>
      <c r="B8" s="35" t="s">
        <v>175</v>
      </c>
      <c r="C8" s="9">
        <v>0</v>
      </c>
      <c r="D8" s="9">
        <v>0</v>
      </c>
      <c r="E8" s="9">
        <v>0</v>
      </c>
    </row>
  </sheetData>
  <sheetProtection/>
  <mergeCells count="4">
    <mergeCell ref="A3:A4"/>
    <mergeCell ref="B3:B4"/>
    <mergeCell ref="A2:E2"/>
    <mergeCell ref="C3:E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zoomScale="115" zoomScaleNormal="115" zoomScalePageLayoutView="0" workbookViewId="0" topLeftCell="B40">
      <selection activeCell="G16" sqref="G16"/>
    </sheetView>
  </sheetViews>
  <sheetFormatPr defaultColWidth="9.33203125" defaultRowHeight="12.75"/>
  <cols>
    <col min="1" max="1" width="9.33203125" style="44" customWidth="1"/>
    <col min="2" max="2" width="29.83203125" style="44" customWidth="1"/>
    <col min="3" max="3" width="25" style="44" customWidth="1"/>
    <col min="4" max="4" width="14.33203125" style="44" customWidth="1"/>
    <col min="5" max="5" width="20.16015625" style="44" customWidth="1"/>
    <col min="6" max="6" width="14.5" style="44" customWidth="1"/>
    <col min="7" max="7" width="20.16015625" style="44" customWidth="1"/>
    <col min="8" max="8" width="17.16015625" style="44" customWidth="1"/>
    <col min="9" max="9" width="15.83203125" style="44" customWidth="1"/>
    <col min="10" max="10" width="19.5" style="44" customWidth="1"/>
    <col min="11" max="16384" width="9.33203125" style="44" customWidth="1"/>
  </cols>
  <sheetData>
    <row r="1" spans="1:10" ht="24" customHeight="1">
      <c r="A1" s="215" t="s">
        <v>370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6.25" customHeight="1">
      <c r="A2" s="215" t="s">
        <v>221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20.25" customHeight="1">
      <c r="A3" s="214" t="s">
        <v>196</v>
      </c>
      <c r="B3" s="214"/>
      <c r="C3" s="47"/>
      <c r="D3" s="108">
        <v>111</v>
      </c>
      <c r="E3" s="47"/>
      <c r="F3" s="47"/>
      <c r="G3" s="47"/>
      <c r="H3" s="47"/>
      <c r="I3" s="47"/>
      <c r="J3" s="47"/>
    </row>
    <row r="5" spans="1:10" ht="20.25" customHeight="1">
      <c r="A5" s="214" t="s">
        <v>195</v>
      </c>
      <c r="B5" s="214"/>
      <c r="C5" s="214"/>
      <c r="D5" s="47" t="s">
        <v>457</v>
      </c>
      <c r="E5" s="47"/>
      <c r="F5" s="47"/>
      <c r="G5" s="47"/>
      <c r="H5" s="47"/>
      <c r="I5" s="47"/>
      <c r="J5" s="47"/>
    </row>
    <row r="7" spans="1:10" ht="24" customHeight="1">
      <c r="A7" s="216" t="s">
        <v>182</v>
      </c>
      <c r="B7" s="216"/>
      <c r="C7" s="216"/>
      <c r="D7" s="216"/>
      <c r="E7" s="216"/>
      <c r="F7" s="216"/>
      <c r="G7" s="216"/>
      <c r="H7" s="216"/>
      <c r="I7" s="216"/>
      <c r="J7" s="216"/>
    </row>
    <row r="8" spans="1:10" ht="28.5" customHeight="1">
      <c r="A8" s="217" t="s">
        <v>183</v>
      </c>
      <c r="B8" s="211" t="s">
        <v>184</v>
      </c>
      <c r="C8" s="211" t="s">
        <v>185</v>
      </c>
      <c r="D8" s="217" t="s">
        <v>186</v>
      </c>
      <c r="E8" s="217"/>
      <c r="F8" s="217"/>
      <c r="G8" s="217"/>
      <c r="H8" s="211" t="s">
        <v>487</v>
      </c>
      <c r="I8" s="211" t="s">
        <v>191</v>
      </c>
      <c r="J8" s="211" t="s">
        <v>192</v>
      </c>
    </row>
    <row r="9" spans="1:10" ht="14.25">
      <c r="A9" s="217"/>
      <c r="B9" s="211"/>
      <c r="C9" s="211"/>
      <c r="D9" s="217" t="s">
        <v>25</v>
      </c>
      <c r="E9" s="218" t="s">
        <v>26</v>
      </c>
      <c r="F9" s="218"/>
      <c r="G9" s="218"/>
      <c r="H9" s="211"/>
      <c r="I9" s="211"/>
      <c r="J9" s="211"/>
    </row>
    <row r="10" spans="1:10" ht="48.75" customHeight="1">
      <c r="A10" s="217"/>
      <c r="B10" s="211"/>
      <c r="C10" s="211"/>
      <c r="D10" s="217"/>
      <c r="E10" s="158" t="s">
        <v>187</v>
      </c>
      <c r="F10" s="158" t="s">
        <v>188</v>
      </c>
      <c r="G10" s="158" t="s">
        <v>189</v>
      </c>
      <c r="H10" s="211"/>
      <c r="I10" s="211"/>
      <c r="J10" s="211"/>
    </row>
    <row r="11" spans="1:10" ht="14.2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</row>
    <row r="12" spans="1:10" ht="14.25">
      <c r="A12" s="46"/>
      <c r="B12" s="158" t="s">
        <v>389</v>
      </c>
      <c r="C12" s="107">
        <v>1</v>
      </c>
      <c r="D12" s="46">
        <f>E12+F12+G12+H12</f>
        <v>44360.65</v>
      </c>
      <c r="E12" s="46">
        <v>24231.65</v>
      </c>
      <c r="F12" s="46">
        <v>3129</v>
      </c>
      <c r="G12" s="46">
        <v>17000</v>
      </c>
      <c r="H12" s="46"/>
      <c r="I12" s="46"/>
      <c r="J12" s="46">
        <f>C12*D12*12</f>
        <v>532327.8</v>
      </c>
    </row>
    <row r="13" spans="1:10" ht="14.25">
      <c r="A13" s="46"/>
      <c r="B13" s="158" t="s">
        <v>427</v>
      </c>
      <c r="C13" s="107">
        <v>1</v>
      </c>
      <c r="D13" s="46">
        <f>E13+F13+G13+H13</f>
        <v>26791.18</v>
      </c>
      <c r="E13" s="46">
        <v>17662.18</v>
      </c>
      <c r="F13" s="46">
        <v>3129</v>
      </c>
      <c r="G13" s="46">
        <v>6000</v>
      </c>
      <c r="H13" s="46"/>
      <c r="I13" s="46"/>
      <c r="J13" s="46">
        <f aca="true" t="shared" si="0" ref="J13:J45">C13*D13*12</f>
        <v>321494.16000000003</v>
      </c>
    </row>
    <row r="14" spans="1:10" ht="14.25">
      <c r="A14" s="46"/>
      <c r="B14" s="158" t="s">
        <v>428</v>
      </c>
      <c r="C14" s="107">
        <v>0.5</v>
      </c>
      <c r="D14" s="46">
        <f aca="true" t="shared" si="1" ref="D14:D45">E14+F14+G14+H14</f>
        <v>20662.18</v>
      </c>
      <c r="E14" s="46">
        <v>17662.18</v>
      </c>
      <c r="F14" s="46"/>
      <c r="G14" s="46">
        <v>3000</v>
      </c>
      <c r="H14" s="46"/>
      <c r="I14" s="46"/>
      <c r="J14" s="46">
        <f t="shared" si="0"/>
        <v>123973.08</v>
      </c>
    </row>
    <row r="15" spans="1:10" ht="14.25">
      <c r="A15" s="46"/>
      <c r="B15" s="158" t="s">
        <v>429</v>
      </c>
      <c r="C15" s="107">
        <v>1</v>
      </c>
      <c r="D15" s="46">
        <f t="shared" si="1"/>
        <v>23662.18</v>
      </c>
      <c r="E15" s="46">
        <v>17662.18</v>
      </c>
      <c r="F15" s="46"/>
      <c r="G15" s="46">
        <v>6000</v>
      </c>
      <c r="H15" s="46"/>
      <c r="I15" s="46"/>
      <c r="J15" s="46">
        <f t="shared" si="0"/>
        <v>283946.16000000003</v>
      </c>
    </row>
    <row r="16" spans="1:10" ht="14.25">
      <c r="A16" s="46"/>
      <c r="B16" s="158" t="s">
        <v>426</v>
      </c>
      <c r="C16" s="107">
        <v>0.39</v>
      </c>
      <c r="D16" s="46">
        <f t="shared" si="1"/>
        <v>12597.7</v>
      </c>
      <c r="E16" s="46">
        <v>10297.7</v>
      </c>
      <c r="F16" s="46"/>
      <c r="G16" s="46">
        <v>2300</v>
      </c>
      <c r="H16" s="46"/>
      <c r="I16" s="46"/>
      <c r="J16" s="46">
        <f t="shared" si="0"/>
        <v>58957.236000000004</v>
      </c>
    </row>
    <row r="17" spans="1:10" ht="14.25">
      <c r="A17" s="46"/>
      <c r="B17" s="158" t="s">
        <v>426</v>
      </c>
      <c r="C17" s="107">
        <v>2.28</v>
      </c>
      <c r="D17" s="46">
        <f t="shared" si="1"/>
        <v>18044.07</v>
      </c>
      <c r="E17" s="46">
        <v>7790.67</v>
      </c>
      <c r="F17" s="46">
        <v>7953.4</v>
      </c>
      <c r="G17" s="46">
        <v>2300</v>
      </c>
      <c r="H17" s="46"/>
      <c r="I17" s="46"/>
      <c r="J17" s="46">
        <f t="shared" si="0"/>
        <v>493685.7552</v>
      </c>
    </row>
    <row r="18" spans="1:10" ht="14.25">
      <c r="A18" s="46"/>
      <c r="B18" s="158" t="s">
        <v>426</v>
      </c>
      <c r="C18" s="107">
        <v>0.39</v>
      </c>
      <c r="D18" s="46">
        <f t="shared" si="1"/>
        <v>17391.9</v>
      </c>
      <c r="E18" s="46">
        <v>15091.9</v>
      </c>
      <c r="F18" s="46"/>
      <c r="G18" s="46">
        <v>2300</v>
      </c>
      <c r="H18" s="46"/>
      <c r="I18" s="46"/>
      <c r="J18" s="46">
        <f t="shared" si="0"/>
        <v>81394.092</v>
      </c>
    </row>
    <row r="19" spans="1:10" ht="14.25">
      <c r="A19" s="46"/>
      <c r="B19" s="158" t="s">
        <v>426</v>
      </c>
      <c r="C19" s="107">
        <v>2</v>
      </c>
      <c r="D19" s="46">
        <f t="shared" si="1"/>
        <v>18488.8</v>
      </c>
      <c r="E19" s="46">
        <v>10016.8</v>
      </c>
      <c r="F19" s="46">
        <v>5472</v>
      </c>
      <c r="G19" s="46">
        <v>3000</v>
      </c>
      <c r="H19" s="46"/>
      <c r="I19" s="46"/>
      <c r="J19" s="46">
        <f t="shared" si="0"/>
        <v>443731.19999999995</v>
      </c>
    </row>
    <row r="20" spans="1:10" ht="14.25">
      <c r="A20" s="46"/>
      <c r="B20" s="158" t="s">
        <v>426</v>
      </c>
      <c r="C20" s="107">
        <v>2.39</v>
      </c>
      <c r="D20" s="46">
        <f t="shared" si="1"/>
        <v>16632.2</v>
      </c>
      <c r="E20" s="46">
        <v>10387.6</v>
      </c>
      <c r="F20" s="46">
        <v>3244.6</v>
      </c>
      <c r="G20" s="46">
        <v>3000</v>
      </c>
      <c r="H20" s="46"/>
      <c r="I20" s="46"/>
      <c r="J20" s="46">
        <f t="shared" si="0"/>
        <v>477011.49600000004</v>
      </c>
    </row>
    <row r="21" spans="1:10" ht="14.25">
      <c r="A21" s="46"/>
      <c r="B21" s="158" t="s">
        <v>426</v>
      </c>
      <c r="C21" s="107">
        <v>12.06</v>
      </c>
      <c r="D21" s="46">
        <f t="shared" si="1"/>
        <v>19777.6</v>
      </c>
      <c r="E21" s="46">
        <v>10758.6</v>
      </c>
      <c r="F21" s="46">
        <v>6019</v>
      </c>
      <c r="G21" s="46">
        <v>3000</v>
      </c>
      <c r="H21" s="46"/>
      <c r="I21" s="46"/>
      <c r="J21" s="46">
        <f t="shared" si="0"/>
        <v>2862214.272</v>
      </c>
    </row>
    <row r="22" spans="1:10" ht="14.25">
      <c r="A22" s="46"/>
      <c r="B22" s="158" t="s">
        <v>426</v>
      </c>
      <c r="C22" s="107">
        <v>17.47</v>
      </c>
      <c r="D22" s="46">
        <f t="shared" si="1"/>
        <v>25694.260000000002</v>
      </c>
      <c r="E22" s="46">
        <v>11129.5</v>
      </c>
      <c r="F22" s="46">
        <v>4707.79</v>
      </c>
      <c r="G22" s="46">
        <v>9856.97</v>
      </c>
      <c r="H22" s="46"/>
      <c r="I22" s="46"/>
      <c r="J22" s="46">
        <f t="shared" si="0"/>
        <v>5386544.6664</v>
      </c>
    </row>
    <row r="23" spans="1:10" ht="14.25">
      <c r="A23" s="46"/>
      <c r="B23" s="158" t="s">
        <v>426</v>
      </c>
      <c r="C23" s="107">
        <v>2.39</v>
      </c>
      <c r="D23" s="46">
        <f t="shared" si="1"/>
        <v>17910.1</v>
      </c>
      <c r="E23" s="46">
        <v>12242.5</v>
      </c>
      <c r="F23" s="46">
        <v>2667.6</v>
      </c>
      <c r="G23" s="46">
        <v>3000</v>
      </c>
      <c r="H23" s="46"/>
      <c r="I23" s="46"/>
      <c r="J23" s="46">
        <f t="shared" si="0"/>
        <v>513661.66799999995</v>
      </c>
    </row>
    <row r="24" spans="1:10" ht="14.25">
      <c r="A24" s="46"/>
      <c r="B24" s="158" t="s">
        <v>426</v>
      </c>
      <c r="C24" s="107">
        <v>0.1</v>
      </c>
      <c r="D24" s="46">
        <f t="shared" si="1"/>
        <v>11621.47</v>
      </c>
      <c r="E24" s="46">
        <v>9321.47</v>
      </c>
      <c r="F24" s="46"/>
      <c r="G24" s="46">
        <v>2300</v>
      </c>
      <c r="H24" s="46"/>
      <c r="I24" s="46"/>
      <c r="J24" s="46">
        <f t="shared" si="0"/>
        <v>13945.764</v>
      </c>
    </row>
    <row r="25" spans="1:10" ht="14.25">
      <c r="A25" s="46"/>
      <c r="B25" s="158" t="s">
        <v>426</v>
      </c>
      <c r="C25" s="107">
        <v>5.78</v>
      </c>
      <c r="D25" s="46">
        <f t="shared" si="1"/>
        <v>18618.59</v>
      </c>
      <c r="E25" s="46">
        <v>12613.5</v>
      </c>
      <c r="F25" s="46">
        <v>4005.09</v>
      </c>
      <c r="G25" s="46">
        <v>2000</v>
      </c>
      <c r="H25" s="46"/>
      <c r="I25" s="46"/>
      <c r="J25" s="46">
        <f t="shared" si="0"/>
        <v>1291385.4024</v>
      </c>
    </row>
    <row r="26" spans="1:10" ht="14.25">
      <c r="A26" s="46"/>
      <c r="B26" s="158" t="s">
        <v>426</v>
      </c>
      <c r="C26" s="107">
        <v>3.83</v>
      </c>
      <c r="D26" s="46">
        <f t="shared" si="1"/>
        <v>11645.6</v>
      </c>
      <c r="E26" s="46">
        <v>9645.6</v>
      </c>
      <c r="F26" s="46"/>
      <c r="G26" s="46">
        <v>2000</v>
      </c>
      <c r="H26" s="46"/>
      <c r="I26" s="46"/>
      <c r="J26" s="46">
        <f t="shared" si="0"/>
        <v>535231.7760000001</v>
      </c>
    </row>
    <row r="27" spans="1:10" ht="14.25">
      <c r="A27" s="46"/>
      <c r="B27" s="158" t="s">
        <v>426</v>
      </c>
      <c r="C27" s="107">
        <v>0.89</v>
      </c>
      <c r="D27" s="46">
        <f t="shared" si="1"/>
        <v>16097.4</v>
      </c>
      <c r="E27" s="46">
        <v>13355.4</v>
      </c>
      <c r="F27" s="46">
        <v>742</v>
      </c>
      <c r="G27" s="46">
        <v>2000</v>
      </c>
      <c r="H27" s="46"/>
      <c r="I27" s="46"/>
      <c r="J27" s="46">
        <f t="shared" si="0"/>
        <v>171920.232</v>
      </c>
    </row>
    <row r="28" spans="1:10" ht="14.25">
      <c r="A28" s="46"/>
      <c r="B28" s="158" t="s">
        <v>426</v>
      </c>
      <c r="C28" s="107">
        <v>1.11</v>
      </c>
      <c r="D28" s="46">
        <f>E28+F28+G28+H28</f>
        <v>13799.91</v>
      </c>
      <c r="E28" s="46">
        <v>8610.75</v>
      </c>
      <c r="F28" s="46">
        <v>3189.16</v>
      </c>
      <c r="G28" s="46">
        <v>2000</v>
      </c>
      <c r="H28" s="46"/>
      <c r="I28" s="46"/>
      <c r="J28" s="46">
        <f>C28*D28*12</f>
        <v>183814.80120000002</v>
      </c>
    </row>
    <row r="29" spans="1:10" ht="14.25">
      <c r="A29" s="46"/>
      <c r="B29" s="158" t="s">
        <v>430</v>
      </c>
      <c r="C29" s="107">
        <v>1</v>
      </c>
      <c r="D29" s="46">
        <f t="shared" si="1"/>
        <v>16488.5</v>
      </c>
      <c r="E29" s="46">
        <v>9878</v>
      </c>
      <c r="F29" s="46">
        <v>3610.5</v>
      </c>
      <c r="G29" s="46">
        <v>3000</v>
      </c>
      <c r="H29" s="46"/>
      <c r="I29" s="46"/>
      <c r="J29" s="46">
        <f t="shared" si="0"/>
        <v>197862</v>
      </c>
    </row>
    <row r="30" spans="1:10" ht="14.25">
      <c r="A30" s="46"/>
      <c r="B30" s="158" t="s">
        <v>486</v>
      </c>
      <c r="C30" s="107">
        <v>1</v>
      </c>
      <c r="D30" s="46">
        <f t="shared" si="1"/>
        <v>12130</v>
      </c>
      <c r="E30" s="46">
        <v>7485</v>
      </c>
      <c r="F30" s="46"/>
      <c r="G30" s="46">
        <v>4645</v>
      </c>
      <c r="H30" s="46"/>
      <c r="I30" s="46"/>
      <c r="J30" s="46">
        <f t="shared" si="0"/>
        <v>145560</v>
      </c>
    </row>
    <row r="31" spans="1:10" ht="57">
      <c r="A31" s="46"/>
      <c r="B31" s="158" t="s">
        <v>431</v>
      </c>
      <c r="C31" s="107">
        <v>1</v>
      </c>
      <c r="D31" s="46">
        <f t="shared" si="1"/>
        <v>17614</v>
      </c>
      <c r="E31" s="46">
        <v>12614</v>
      </c>
      <c r="F31" s="46"/>
      <c r="G31" s="46">
        <v>5000</v>
      </c>
      <c r="H31" s="46"/>
      <c r="I31" s="46"/>
      <c r="J31" s="46">
        <f t="shared" si="0"/>
        <v>211368</v>
      </c>
    </row>
    <row r="32" spans="1:10" ht="14.25">
      <c r="A32" s="46"/>
      <c r="B32" s="158" t="s">
        <v>432</v>
      </c>
      <c r="C32" s="107">
        <v>1</v>
      </c>
      <c r="D32" s="46">
        <f t="shared" si="1"/>
        <v>12130</v>
      </c>
      <c r="E32" s="46">
        <v>7472</v>
      </c>
      <c r="F32" s="46"/>
      <c r="G32" s="46">
        <v>4658</v>
      </c>
      <c r="H32" s="46"/>
      <c r="I32" s="46"/>
      <c r="J32" s="46">
        <f t="shared" si="0"/>
        <v>145560</v>
      </c>
    </row>
    <row r="33" spans="1:10" ht="14.25">
      <c r="A33" s="46"/>
      <c r="B33" s="158" t="s">
        <v>432</v>
      </c>
      <c r="C33" s="107">
        <v>1</v>
      </c>
      <c r="D33" s="46">
        <f t="shared" si="1"/>
        <v>12130</v>
      </c>
      <c r="E33" s="46">
        <v>7472</v>
      </c>
      <c r="F33" s="46"/>
      <c r="G33" s="46">
        <v>4658</v>
      </c>
      <c r="H33" s="46"/>
      <c r="I33" s="46"/>
      <c r="J33" s="46">
        <f t="shared" si="0"/>
        <v>145560</v>
      </c>
    </row>
    <row r="34" spans="1:10" ht="14.25">
      <c r="A34" s="46"/>
      <c r="B34" s="158" t="s">
        <v>433</v>
      </c>
      <c r="C34" s="107">
        <v>1</v>
      </c>
      <c r="D34" s="46">
        <f t="shared" si="1"/>
        <v>12130</v>
      </c>
      <c r="E34" s="46">
        <v>7472</v>
      </c>
      <c r="F34" s="46"/>
      <c r="G34" s="46">
        <v>4658</v>
      </c>
      <c r="H34" s="46"/>
      <c r="I34" s="46"/>
      <c r="J34" s="46">
        <f t="shared" si="0"/>
        <v>145560</v>
      </c>
    </row>
    <row r="35" spans="1:10" ht="28.5">
      <c r="A35" s="46"/>
      <c r="B35" s="158" t="s">
        <v>434</v>
      </c>
      <c r="C35" s="107">
        <v>0.6</v>
      </c>
      <c r="D35" s="46">
        <f t="shared" si="1"/>
        <v>10983.01</v>
      </c>
      <c r="E35" s="46">
        <v>10218.35</v>
      </c>
      <c r="F35" s="46"/>
      <c r="G35" s="46">
        <v>764.66</v>
      </c>
      <c r="H35" s="46"/>
      <c r="I35" s="46"/>
      <c r="J35" s="46">
        <f t="shared" si="0"/>
        <v>79077.67199999999</v>
      </c>
    </row>
    <row r="36" spans="1:10" ht="28.5">
      <c r="A36" s="46"/>
      <c r="B36" s="158" t="s">
        <v>434</v>
      </c>
      <c r="C36" s="107">
        <v>0.2</v>
      </c>
      <c r="D36" s="46">
        <f t="shared" si="1"/>
        <v>10328.13</v>
      </c>
      <c r="E36" s="46">
        <v>9877.73</v>
      </c>
      <c r="F36" s="46"/>
      <c r="G36" s="46">
        <v>450.4</v>
      </c>
      <c r="H36" s="46"/>
      <c r="I36" s="46"/>
      <c r="J36" s="46">
        <f t="shared" si="0"/>
        <v>24787.511999999995</v>
      </c>
    </row>
    <row r="37" spans="1:10" ht="28.5">
      <c r="A37" s="46"/>
      <c r="B37" s="168" t="s">
        <v>434</v>
      </c>
      <c r="C37" s="107">
        <v>0.2</v>
      </c>
      <c r="D37" s="46">
        <f>E37+F37+G37+H37</f>
        <v>8148.22</v>
      </c>
      <c r="E37" s="46">
        <v>7152.84</v>
      </c>
      <c r="F37" s="46"/>
      <c r="G37" s="46">
        <v>995.38</v>
      </c>
      <c r="H37" s="46"/>
      <c r="I37" s="46"/>
      <c r="J37" s="46">
        <f>C37*D37*12</f>
        <v>19555.728000000003</v>
      </c>
    </row>
    <row r="38" spans="1:10" ht="14.25">
      <c r="A38" s="46"/>
      <c r="B38" s="158" t="s">
        <v>435</v>
      </c>
      <c r="C38" s="107">
        <v>1</v>
      </c>
      <c r="D38" s="46">
        <f t="shared" si="1"/>
        <v>12130.779999999999</v>
      </c>
      <c r="E38" s="46">
        <v>4990</v>
      </c>
      <c r="F38" s="46">
        <v>598.78</v>
      </c>
      <c r="G38" s="46">
        <v>6542</v>
      </c>
      <c r="H38" s="46"/>
      <c r="I38" s="46"/>
      <c r="J38" s="46">
        <f t="shared" si="0"/>
        <v>145569.36</v>
      </c>
    </row>
    <row r="39" spans="1:10" ht="14.25">
      <c r="A39" s="46"/>
      <c r="B39" s="158" t="s">
        <v>435</v>
      </c>
      <c r="C39" s="107">
        <v>1</v>
      </c>
      <c r="D39" s="46">
        <f t="shared" si="1"/>
        <v>12130</v>
      </c>
      <c r="E39" s="46">
        <v>6986</v>
      </c>
      <c r="F39" s="46"/>
      <c r="G39" s="46">
        <v>5144</v>
      </c>
      <c r="H39" s="46"/>
      <c r="I39" s="46"/>
      <c r="J39" s="46">
        <f t="shared" si="0"/>
        <v>145560</v>
      </c>
    </row>
    <row r="40" spans="1:10" ht="14.25">
      <c r="A40" s="46"/>
      <c r="B40" s="158" t="s">
        <v>436</v>
      </c>
      <c r="C40" s="107">
        <v>1</v>
      </c>
      <c r="D40" s="46">
        <f>E40+F40+G40+H40</f>
        <v>25936</v>
      </c>
      <c r="E40" s="46">
        <v>6248</v>
      </c>
      <c r="F40" s="46">
        <v>16688</v>
      </c>
      <c r="G40" s="46">
        <v>3000</v>
      </c>
      <c r="H40" s="46"/>
      <c r="I40" s="46"/>
      <c r="J40" s="46">
        <f t="shared" si="0"/>
        <v>311232</v>
      </c>
    </row>
    <row r="41" spans="1:10" ht="14.25">
      <c r="A41" s="46"/>
      <c r="B41" s="158" t="s">
        <v>437</v>
      </c>
      <c r="C41" s="107">
        <v>1</v>
      </c>
      <c r="D41" s="46">
        <f>E41+F41+G41+H41</f>
        <v>12130</v>
      </c>
      <c r="E41" s="46">
        <v>7593</v>
      </c>
      <c r="F41" s="46">
        <v>2657.6</v>
      </c>
      <c r="G41" s="46">
        <v>1879.4</v>
      </c>
      <c r="H41" s="46"/>
      <c r="I41" s="46"/>
      <c r="J41" s="46">
        <f t="shared" si="0"/>
        <v>145560</v>
      </c>
    </row>
    <row r="42" spans="1:10" ht="14.25">
      <c r="A42" s="46"/>
      <c r="B42" s="158" t="s">
        <v>438</v>
      </c>
      <c r="C42" s="107">
        <v>1</v>
      </c>
      <c r="D42" s="46">
        <f t="shared" si="1"/>
        <v>26784.71</v>
      </c>
      <c r="E42" s="46">
        <v>6986</v>
      </c>
      <c r="F42" s="46">
        <v>14798.71</v>
      </c>
      <c r="G42" s="46">
        <v>5000</v>
      </c>
      <c r="H42" s="46"/>
      <c r="I42" s="46"/>
      <c r="J42" s="46">
        <f t="shared" si="0"/>
        <v>321416.52</v>
      </c>
    </row>
    <row r="43" spans="1:10" ht="14.25">
      <c r="A43" s="46"/>
      <c r="B43" s="158" t="s">
        <v>439</v>
      </c>
      <c r="C43" s="107">
        <v>3</v>
      </c>
      <c r="D43" s="46">
        <f t="shared" si="1"/>
        <v>12130</v>
      </c>
      <c r="E43" s="46">
        <v>4773</v>
      </c>
      <c r="F43" s="46"/>
      <c r="G43" s="46">
        <v>7357</v>
      </c>
      <c r="H43" s="46"/>
      <c r="I43" s="46"/>
      <c r="J43" s="46">
        <f t="shared" si="0"/>
        <v>436680</v>
      </c>
    </row>
    <row r="44" spans="1:10" ht="14.25">
      <c r="A44" s="46"/>
      <c r="B44" s="158" t="s">
        <v>483</v>
      </c>
      <c r="C44" s="107">
        <v>2</v>
      </c>
      <c r="D44" s="46">
        <f t="shared" si="1"/>
        <v>12130</v>
      </c>
      <c r="E44" s="46">
        <v>4773</v>
      </c>
      <c r="F44" s="46"/>
      <c r="G44" s="46">
        <v>7357</v>
      </c>
      <c r="H44" s="46"/>
      <c r="I44" s="46"/>
      <c r="J44" s="46">
        <f t="shared" si="0"/>
        <v>291120</v>
      </c>
    </row>
    <row r="45" spans="1:10" ht="14.25">
      <c r="A45" s="46"/>
      <c r="B45" s="158" t="s">
        <v>461</v>
      </c>
      <c r="C45" s="107">
        <v>1</v>
      </c>
      <c r="D45" s="46">
        <f t="shared" si="1"/>
        <v>12130</v>
      </c>
      <c r="E45" s="46">
        <v>4773</v>
      </c>
      <c r="F45" s="46"/>
      <c r="G45" s="46">
        <v>7357</v>
      </c>
      <c r="H45" s="46"/>
      <c r="I45" s="46"/>
      <c r="J45" s="46">
        <f t="shared" si="0"/>
        <v>145560</v>
      </c>
    </row>
    <row r="46" spans="1:10" ht="14.25">
      <c r="A46" s="46"/>
      <c r="B46" s="158"/>
      <c r="C46" s="107"/>
      <c r="D46" s="46"/>
      <c r="E46" s="46"/>
      <c r="F46" s="46"/>
      <c r="G46" s="46"/>
      <c r="H46" s="46"/>
      <c r="I46" s="46"/>
      <c r="J46" s="46">
        <f>C46*D46*12+H46</f>
        <v>0</v>
      </c>
    </row>
    <row r="47" spans="1:10" ht="14.25">
      <c r="A47" s="46"/>
      <c r="B47" s="158"/>
      <c r="C47" s="107"/>
      <c r="D47" s="46"/>
      <c r="E47" s="46"/>
      <c r="F47" s="46"/>
      <c r="G47" s="46"/>
      <c r="H47" s="46"/>
      <c r="I47" s="46"/>
      <c r="J47" s="46">
        <f>C47*D47*12+H47</f>
        <v>0</v>
      </c>
    </row>
    <row r="48" spans="1:10" ht="14.25">
      <c r="A48" s="46"/>
      <c r="B48" s="158"/>
      <c r="C48" s="107"/>
      <c r="D48" s="46"/>
      <c r="E48" s="46"/>
      <c r="F48" s="46"/>
      <c r="G48" s="46"/>
      <c r="H48" s="46"/>
      <c r="I48" s="46"/>
      <c r="J48" s="46">
        <f>C48*D48*12</f>
        <v>0</v>
      </c>
    </row>
    <row r="49" spans="1:10" ht="14.25">
      <c r="A49" s="46"/>
      <c r="B49" s="158"/>
      <c r="C49" s="107"/>
      <c r="D49" s="46"/>
      <c r="E49" s="46"/>
      <c r="F49" s="46"/>
      <c r="G49" s="46"/>
      <c r="H49" s="46"/>
      <c r="I49" s="46"/>
      <c r="J49" s="46"/>
    </row>
    <row r="50" spans="1:10" ht="14.25">
      <c r="A50" s="212" t="s">
        <v>193</v>
      </c>
      <c r="B50" s="213"/>
      <c r="C50" s="45" t="s">
        <v>194</v>
      </c>
      <c r="D50" s="45"/>
      <c r="E50" s="45" t="s">
        <v>194</v>
      </c>
      <c r="F50" s="45" t="s">
        <v>194</v>
      </c>
      <c r="G50" s="45" t="s">
        <v>194</v>
      </c>
      <c r="H50" s="45" t="s">
        <v>194</v>
      </c>
      <c r="I50" s="45" t="s">
        <v>194</v>
      </c>
      <c r="J50" s="138">
        <f>SUM(J12:J49)</f>
        <v>16832828.353200004</v>
      </c>
    </row>
    <row r="56" spans="1:10" ht="14.25">
      <c r="A56" s="215" t="s">
        <v>370</v>
      </c>
      <c r="B56" s="215"/>
      <c r="C56" s="215"/>
      <c r="D56" s="215"/>
      <c r="E56" s="215"/>
      <c r="F56" s="215"/>
      <c r="G56" s="215"/>
      <c r="H56" s="215"/>
      <c r="I56" s="215"/>
      <c r="J56" s="215"/>
    </row>
    <row r="57" spans="1:10" ht="14.25">
      <c r="A57" s="215" t="s">
        <v>221</v>
      </c>
      <c r="B57" s="215"/>
      <c r="C57" s="215"/>
      <c r="D57" s="215"/>
      <c r="E57" s="215"/>
      <c r="F57" s="215"/>
      <c r="G57" s="215"/>
      <c r="H57" s="215"/>
      <c r="I57" s="215"/>
      <c r="J57" s="215"/>
    </row>
    <row r="58" spans="1:10" ht="14.25">
      <c r="A58" s="214" t="s">
        <v>196</v>
      </c>
      <c r="B58" s="214"/>
      <c r="C58" s="47"/>
      <c r="D58" s="108">
        <v>111</v>
      </c>
      <c r="E58" s="47"/>
      <c r="F58" s="47"/>
      <c r="G58" s="47"/>
      <c r="H58" s="47"/>
      <c r="I58" s="47"/>
      <c r="J58" s="47"/>
    </row>
    <row r="60" spans="1:10" ht="14.25">
      <c r="A60" s="214" t="s">
        <v>195</v>
      </c>
      <c r="B60" s="214"/>
      <c r="C60" s="214"/>
      <c r="D60" s="47" t="s">
        <v>459</v>
      </c>
      <c r="E60" s="47"/>
      <c r="F60" s="47"/>
      <c r="G60" s="47"/>
      <c r="H60" s="47"/>
      <c r="I60" s="47"/>
      <c r="J60" s="47"/>
    </row>
    <row r="62" spans="1:10" ht="14.25">
      <c r="A62" s="216" t="s">
        <v>182</v>
      </c>
      <c r="B62" s="216"/>
      <c r="C62" s="216"/>
      <c r="D62" s="216"/>
      <c r="E62" s="216"/>
      <c r="F62" s="216"/>
      <c r="G62" s="216"/>
      <c r="H62" s="216"/>
      <c r="I62" s="216"/>
      <c r="J62" s="216"/>
    </row>
    <row r="63" spans="1:10" ht="14.25">
      <c r="A63" s="217" t="s">
        <v>183</v>
      </c>
      <c r="B63" s="211" t="s">
        <v>184</v>
      </c>
      <c r="C63" s="211" t="s">
        <v>185</v>
      </c>
      <c r="D63" s="217" t="s">
        <v>186</v>
      </c>
      <c r="E63" s="217"/>
      <c r="F63" s="217"/>
      <c r="G63" s="217"/>
      <c r="H63" s="211" t="s">
        <v>488</v>
      </c>
      <c r="I63" s="211" t="s">
        <v>191</v>
      </c>
      <c r="J63" s="211" t="s">
        <v>192</v>
      </c>
    </row>
    <row r="64" spans="1:10" ht="14.25">
      <c r="A64" s="217"/>
      <c r="B64" s="211"/>
      <c r="C64" s="211"/>
      <c r="D64" s="217" t="s">
        <v>25</v>
      </c>
      <c r="E64" s="218" t="s">
        <v>26</v>
      </c>
      <c r="F64" s="218"/>
      <c r="G64" s="218"/>
      <c r="H64" s="211"/>
      <c r="I64" s="211"/>
      <c r="J64" s="211"/>
    </row>
    <row r="65" spans="1:10" ht="71.25">
      <c r="A65" s="217"/>
      <c r="B65" s="211"/>
      <c r="C65" s="211"/>
      <c r="D65" s="217"/>
      <c r="E65" s="136" t="s">
        <v>187</v>
      </c>
      <c r="F65" s="136" t="s">
        <v>188</v>
      </c>
      <c r="G65" s="136" t="s">
        <v>189</v>
      </c>
      <c r="H65" s="211"/>
      <c r="I65" s="211"/>
      <c r="J65" s="211"/>
    </row>
    <row r="66" spans="1:10" ht="14.25">
      <c r="A66" s="45">
        <v>1</v>
      </c>
      <c r="B66" s="45">
        <v>2</v>
      </c>
      <c r="C66" s="45">
        <v>3</v>
      </c>
      <c r="D66" s="45">
        <v>4</v>
      </c>
      <c r="E66" s="45">
        <v>5</v>
      </c>
      <c r="F66" s="45">
        <v>6</v>
      </c>
      <c r="G66" s="45">
        <v>7</v>
      </c>
      <c r="H66" s="45">
        <v>8</v>
      </c>
      <c r="I66" s="45">
        <v>9</v>
      </c>
      <c r="J66" s="45">
        <v>10</v>
      </c>
    </row>
    <row r="67" spans="1:10" ht="14.25">
      <c r="A67" s="120">
        <v>1</v>
      </c>
      <c r="B67" s="136" t="s">
        <v>440</v>
      </c>
      <c r="C67" s="107">
        <v>1</v>
      </c>
      <c r="D67" s="46">
        <v>12130</v>
      </c>
      <c r="E67" s="46">
        <v>6509</v>
      </c>
      <c r="F67" s="46">
        <v>781.08</v>
      </c>
      <c r="G67" s="46">
        <v>4839.92</v>
      </c>
      <c r="H67" s="46"/>
      <c r="I67" s="46"/>
      <c r="J67" s="46">
        <f>C67*D67*12</f>
        <v>145560</v>
      </c>
    </row>
    <row r="68" spans="1:10" ht="14.25">
      <c r="A68" s="120">
        <v>2</v>
      </c>
      <c r="B68" s="136" t="s">
        <v>441</v>
      </c>
      <c r="C68" s="107">
        <v>1</v>
      </c>
      <c r="D68" s="46">
        <v>12130</v>
      </c>
      <c r="E68" s="46">
        <v>7734</v>
      </c>
      <c r="F68" s="46">
        <v>598.78</v>
      </c>
      <c r="G68" s="46">
        <v>3797.22</v>
      </c>
      <c r="H68" s="46"/>
      <c r="I68" s="46"/>
      <c r="J68" s="46">
        <f>C68*D68*12</f>
        <v>145560</v>
      </c>
    </row>
    <row r="69" spans="1:10" ht="14.25">
      <c r="A69" s="120">
        <v>3</v>
      </c>
      <c r="B69" s="136" t="s">
        <v>441</v>
      </c>
      <c r="C69" s="107">
        <v>2</v>
      </c>
      <c r="D69" s="46">
        <v>12130</v>
      </c>
      <c r="E69" s="46">
        <v>7485</v>
      </c>
      <c r="F69" s="46">
        <v>598.78</v>
      </c>
      <c r="G69" s="46">
        <v>4046.22</v>
      </c>
      <c r="H69" s="46"/>
      <c r="I69" s="46"/>
      <c r="J69" s="46">
        <f>C69*D69*12</f>
        <v>291120</v>
      </c>
    </row>
    <row r="70" spans="1:10" ht="14.25">
      <c r="A70" s="120">
        <v>4</v>
      </c>
      <c r="B70" s="136" t="s">
        <v>442</v>
      </c>
      <c r="C70" s="107">
        <v>1</v>
      </c>
      <c r="D70" s="46">
        <v>13285.45</v>
      </c>
      <c r="E70" s="46">
        <v>8201</v>
      </c>
      <c r="F70" s="46">
        <v>5084.45</v>
      </c>
      <c r="G70" s="46"/>
      <c r="H70" s="46"/>
      <c r="I70" s="46"/>
      <c r="J70" s="46">
        <f>C70*D70*12</f>
        <v>159425.40000000002</v>
      </c>
    </row>
    <row r="71" spans="1:10" ht="14.25">
      <c r="A71" s="120">
        <v>5</v>
      </c>
      <c r="B71" s="136" t="s">
        <v>443</v>
      </c>
      <c r="C71" s="107">
        <v>1</v>
      </c>
      <c r="D71" s="46">
        <v>12130</v>
      </c>
      <c r="E71" s="46">
        <v>4773</v>
      </c>
      <c r="F71" s="46">
        <v>572.75</v>
      </c>
      <c r="G71" s="46">
        <v>6784.25</v>
      </c>
      <c r="H71" s="46"/>
      <c r="I71" s="46"/>
      <c r="J71" s="46">
        <f>C71*D71*12</f>
        <v>145560</v>
      </c>
    </row>
    <row r="72" spans="1:10" ht="14.25">
      <c r="A72" s="46"/>
      <c r="B72" s="137" t="s">
        <v>458</v>
      </c>
      <c r="C72" s="107">
        <f aca="true" t="shared" si="2" ref="C72:H72">SUM(C67:C71)</f>
        <v>6</v>
      </c>
      <c r="D72" s="46">
        <f t="shared" si="2"/>
        <v>61805.45</v>
      </c>
      <c r="E72" s="46">
        <f t="shared" si="2"/>
        <v>34702</v>
      </c>
      <c r="F72" s="46">
        <f t="shared" si="2"/>
        <v>7635.84</v>
      </c>
      <c r="G72" s="46">
        <f t="shared" si="2"/>
        <v>19467.61</v>
      </c>
      <c r="H72" s="46">
        <f t="shared" si="2"/>
        <v>0</v>
      </c>
      <c r="I72" s="46"/>
      <c r="J72" s="46">
        <f>SUM(J67:J71)</f>
        <v>887225.4</v>
      </c>
    </row>
    <row r="78" spans="1:10" ht="14.25">
      <c r="A78" s="215" t="s">
        <v>370</v>
      </c>
      <c r="B78" s="215"/>
      <c r="C78" s="215"/>
      <c r="D78" s="215"/>
      <c r="E78" s="215"/>
      <c r="F78" s="215"/>
      <c r="G78" s="215"/>
      <c r="H78" s="215"/>
      <c r="I78" s="215"/>
      <c r="J78" s="215"/>
    </row>
    <row r="79" spans="1:10" ht="14.25">
      <c r="A79" s="215" t="s">
        <v>221</v>
      </c>
      <c r="B79" s="215"/>
      <c r="C79" s="215"/>
      <c r="D79" s="215"/>
      <c r="E79" s="215"/>
      <c r="F79" s="215"/>
      <c r="G79" s="215"/>
      <c r="H79" s="215"/>
      <c r="I79" s="215"/>
      <c r="J79" s="215"/>
    </row>
    <row r="80" spans="1:10" ht="14.25">
      <c r="A80" s="214" t="s">
        <v>196</v>
      </c>
      <c r="B80" s="214"/>
      <c r="C80" s="47"/>
      <c r="D80" s="108">
        <v>111</v>
      </c>
      <c r="E80" s="47"/>
      <c r="F80" s="47"/>
      <c r="G80" s="47"/>
      <c r="H80" s="47"/>
      <c r="I80" s="47"/>
      <c r="J80" s="47"/>
    </row>
    <row r="82" spans="1:10" ht="14.25">
      <c r="A82" s="214" t="s">
        <v>195</v>
      </c>
      <c r="B82" s="214"/>
      <c r="C82" s="214"/>
      <c r="D82" s="47" t="s">
        <v>390</v>
      </c>
      <c r="E82" s="47"/>
      <c r="F82" s="47"/>
      <c r="G82" s="47"/>
      <c r="H82" s="47"/>
      <c r="I82" s="47"/>
      <c r="J82" s="47"/>
    </row>
    <row r="84" spans="1:10" ht="14.25">
      <c r="A84" s="216" t="s">
        <v>182</v>
      </c>
      <c r="B84" s="216"/>
      <c r="C84" s="216"/>
      <c r="D84" s="216"/>
      <c r="E84" s="216"/>
      <c r="F84" s="216"/>
      <c r="G84" s="216"/>
      <c r="H84" s="216"/>
      <c r="I84" s="216"/>
      <c r="J84" s="216"/>
    </row>
    <row r="85" spans="1:10" ht="14.25" customHeight="1">
      <c r="A85" s="217" t="s">
        <v>183</v>
      </c>
      <c r="B85" s="211" t="s">
        <v>184</v>
      </c>
      <c r="C85" s="211" t="s">
        <v>185</v>
      </c>
      <c r="D85" s="217" t="s">
        <v>186</v>
      </c>
      <c r="E85" s="217"/>
      <c r="F85" s="217"/>
      <c r="G85" s="217"/>
      <c r="H85" s="211" t="s">
        <v>190</v>
      </c>
      <c r="I85" s="211" t="s">
        <v>191</v>
      </c>
      <c r="J85" s="211" t="s">
        <v>192</v>
      </c>
    </row>
    <row r="86" spans="1:10" ht="14.25">
      <c r="A86" s="217"/>
      <c r="B86" s="211"/>
      <c r="C86" s="211"/>
      <c r="D86" s="217" t="s">
        <v>25</v>
      </c>
      <c r="E86" s="218" t="s">
        <v>26</v>
      </c>
      <c r="F86" s="218"/>
      <c r="G86" s="218"/>
      <c r="H86" s="211"/>
      <c r="I86" s="211"/>
      <c r="J86" s="211"/>
    </row>
    <row r="87" spans="1:10" ht="71.25">
      <c r="A87" s="217"/>
      <c r="B87" s="211"/>
      <c r="C87" s="211"/>
      <c r="D87" s="217"/>
      <c r="E87" s="158" t="s">
        <v>187</v>
      </c>
      <c r="F87" s="158" t="s">
        <v>188</v>
      </c>
      <c r="G87" s="158" t="s">
        <v>189</v>
      </c>
      <c r="H87" s="211"/>
      <c r="I87" s="211"/>
      <c r="J87" s="211"/>
    </row>
    <row r="88" spans="1:10" ht="14.25">
      <c r="A88" s="45">
        <v>1</v>
      </c>
      <c r="B88" s="45">
        <v>2</v>
      </c>
      <c r="C88" s="45">
        <v>3</v>
      </c>
      <c r="D88" s="45">
        <v>4</v>
      </c>
      <c r="E88" s="45">
        <v>5</v>
      </c>
      <c r="F88" s="45">
        <v>6</v>
      </c>
      <c r="G88" s="45">
        <v>7</v>
      </c>
      <c r="H88" s="45">
        <v>8</v>
      </c>
      <c r="I88" s="45">
        <v>9</v>
      </c>
      <c r="J88" s="45">
        <v>10</v>
      </c>
    </row>
    <row r="89" spans="1:10" ht="14.25">
      <c r="A89" s="120">
        <v>1</v>
      </c>
      <c r="B89" s="158"/>
      <c r="C89" s="107"/>
      <c r="D89" s="46"/>
      <c r="E89" s="46"/>
      <c r="F89" s="46"/>
      <c r="G89" s="46"/>
      <c r="H89" s="46"/>
      <c r="I89" s="46"/>
      <c r="J89" s="46">
        <f>C89*D89*11</f>
        <v>0</v>
      </c>
    </row>
    <row r="90" spans="1:10" ht="14.25">
      <c r="A90" s="120">
        <v>2</v>
      </c>
      <c r="B90" s="158" t="s">
        <v>460</v>
      </c>
      <c r="C90" s="107">
        <v>8</v>
      </c>
      <c r="D90" s="46">
        <v>12130</v>
      </c>
      <c r="E90" s="46">
        <v>4773</v>
      </c>
      <c r="F90" s="46"/>
      <c r="G90" s="46">
        <v>7357</v>
      </c>
      <c r="H90" s="46"/>
      <c r="I90" s="46"/>
      <c r="J90" s="46">
        <f>C90*D90*12</f>
        <v>1164480</v>
      </c>
    </row>
    <row r="91" spans="1:10" ht="14.25">
      <c r="A91" s="120">
        <v>3</v>
      </c>
      <c r="B91" s="158"/>
      <c r="C91" s="107"/>
      <c r="D91" s="46"/>
      <c r="E91" s="46"/>
      <c r="F91" s="46"/>
      <c r="G91" s="46"/>
      <c r="H91" s="46"/>
      <c r="I91" s="46"/>
      <c r="J91" s="46">
        <f>C91*D91*11</f>
        <v>0</v>
      </c>
    </row>
    <row r="92" spans="1:10" ht="14.25">
      <c r="A92" s="120">
        <v>4</v>
      </c>
      <c r="B92" s="158"/>
      <c r="C92" s="107"/>
      <c r="D92" s="46"/>
      <c r="E92" s="46"/>
      <c r="F92" s="46"/>
      <c r="G92" s="46"/>
      <c r="H92" s="46"/>
      <c r="I92" s="46"/>
      <c r="J92" s="46"/>
    </row>
    <row r="93" spans="1:10" ht="14.25">
      <c r="A93" s="120">
        <v>5</v>
      </c>
      <c r="B93" s="158"/>
      <c r="C93" s="107"/>
      <c r="D93" s="46"/>
      <c r="E93" s="46"/>
      <c r="F93" s="46"/>
      <c r="G93" s="46"/>
      <c r="H93" s="46"/>
      <c r="I93" s="46"/>
      <c r="J93" s="46"/>
    </row>
    <row r="94" spans="1:10" ht="14.25">
      <c r="A94" s="46"/>
      <c r="B94" s="137" t="s">
        <v>458</v>
      </c>
      <c r="C94" s="107">
        <f>SUM(C89:C93)</f>
        <v>8</v>
      </c>
      <c r="D94" s="46">
        <f>SUM(D89:D93)</f>
        <v>12130</v>
      </c>
      <c r="E94" s="46">
        <f>SUM(E89:E93)</f>
        <v>4773</v>
      </c>
      <c r="F94" s="46">
        <f>SUM(F89:F93)</f>
        <v>0</v>
      </c>
      <c r="G94" s="46">
        <f>SUM(G89:G93)</f>
        <v>7357</v>
      </c>
      <c r="H94" s="46"/>
      <c r="I94" s="46"/>
      <c r="J94" s="46">
        <f>SUM(J89:J93)</f>
        <v>1164480</v>
      </c>
    </row>
    <row r="96" ht="14.25">
      <c r="B96" s="44" t="s">
        <v>489</v>
      </c>
    </row>
  </sheetData>
  <sheetProtection/>
  <mergeCells count="43">
    <mergeCell ref="A84:J84"/>
    <mergeCell ref="A85:A87"/>
    <mergeCell ref="B85:B87"/>
    <mergeCell ref="C85:C87"/>
    <mergeCell ref="D85:G85"/>
    <mergeCell ref="H85:H87"/>
    <mergeCell ref="I85:I87"/>
    <mergeCell ref="J85:J87"/>
    <mergeCell ref="A78:J78"/>
    <mergeCell ref="A79:J79"/>
    <mergeCell ref="D63:G63"/>
    <mergeCell ref="H63:H65"/>
    <mergeCell ref="A80:B80"/>
    <mergeCell ref="A82:C82"/>
    <mergeCell ref="A60:C60"/>
    <mergeCell ref="A62:J62"/>
    <mergeCell ref="A63:A65"/>
    <mergeCell ref="B63:B65"/>
    <mergeCell ref="C63:C65"/>
    <mergeCell ref="I63:I65"/>
    <mergeCell ref="J63:J65"/>
    <mergeCell ref="D64:D65"/>
    <mergeCell ref="E64:G64"/>
    <mergeCell ref="D9:D10"/>
    <mergeCell ref="E9:G9"/>
    <mergeCell ref="D8:G8"/>
    <mergeCell ref="H8:H10"/>
    <mergeCell ref="I8:I10"/>
    <mergeCell ref="D86:D87"/>
    <mergeCell ref="E86:G86"/>
    <mergeCell ref="A56:J56"/>
    <mergeCell ref="A57:J57"/>
    <mergeCell ref="A58:B58"/>
    <mergeCell ref="J8:J10"/>
    <mergeCell ref="A50:B50"/>
    <mergeCell ref="A5:C5"/>
    <mergeCell ref="A3:B3"/>
    <mergeCell ref="A2:J2"/>
    <mergeCell ref="A1:J1"/>
    <mergeCell ref="A7:J7"/>
    <mergeCell ref="A8:A10"/>
    <mergeCell ref="B8:B10"/>
    <mergeCell ref="C8:C10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115" zoomScaleNormal="115" zoomScalePageLayoutView="0" workbookViewId="0" topLeftCell="A1">
      <selection activeCell="F22" sqref="F22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6" width="18.5" style="44" customWidth="1"/>
    <col min="7" max="16384" width="9.33203125" style="44" customWidth="1"/>
  </cols>
  <sheetData>
    <row r="1" spans="1:6" ht="24" customHeight="1">
      <c r="A1" s="215" t="s">
        <v>554</v>
      </c>
      <c r="B1" s="215"/>
      <c r="C1" s="215"/>
      <c r="D1" s="215"/>
      <c r="E1" s="215"/>
      <c r="F1" s="215"/>
    </row>
    <row r="2" spans="1:6" ht="20.25" customHeight="1">
      <c r="A2" s="214" t="s">
        <v>196</v>
      </c>
      <c r="B2" s="214"/>
      <c r="C2" s="108">
        <v>0.9910714285714286</v>
      </c>
      <c r="D2" s="47"/>
      <c r="E2" s="47"/>
      <c r="F2" s="47"/>
    </row>
    <row r="4" spans="1:6" ht="20.25" customHeight="1">
      <c r="A4" s="214" t="s">
        <v>195</v>
      </c>
      <c r="B4" s="214"/>
      <c r="C4" s="214"/>
      <c r="D4" s="47" t="s">
        <v>462</v>
      </c>
      <c r="E4" s="47"/>
      <c r="F4" s="47"/>
    </row>
    <row r="6" spans="1:6" ht="24" customHeight="1">
      <c r="A6" s="216" t="s">
        <v>198</v>
      </c>
      <c r="B6" s="216"/>
      <c r="C6" s="216"/>
      <c r="D6" s="216"/>
      <c r="E6" s="216"/>
      <c r="F6" s="216"/>
    </row>
    <row r="7" spans="1:6" ht="28.5" customHeight="1">
      <c r="A7" s="217" t="s">
        <v>183</v>
      </c>
      <c r="B7" s="211" t="s">
        <v>197</v>
      </c>
      <c r="C7" s="211" t="s">
        <v>552</v>
      </c>
      <c r="D7" s="211" t="s">
        <v>199</v>
      </c>
      <c r="E7" s="211" t="s">
        <v>553</v>
      </c>
      <c r="F7" s="211" t="s">
        <v>200</v>
      </c>
    </row>
    <row r="8" spans="1:6" ht="14.25">
      <c r="A8" s="217"/>
      <c r="B8" s="211"/>
      <c r="C8" s="211"/>
      <c r="D8" s="211"/>
      <c r="E8" s="211"/>
      <c r="F8" s="211"/>
    </row>
    <row r="9" spans="1:6" ht="48.75" customHeight="1">
      <c r="A9" s="217"/>
      <c r="B9" s="211"/>
      <c r="C9" s="211"/>
      <c r="D9" s="211"/>
      <c r="E9" s="211"/>
      <c r="F9" s="211"/>
    </row>
    <row r="10" spans="1:6" ht="14.2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</row>
    <row r="11" spans="1:6" ht="54" customHeight="1">
      <c r="A11" s="48">
        <v>1</v>
      </c>
      <c r="B11" s="37" t="s">
        <v>201</v>
      </c>
      <c r="C11" s="46"/>
      <c r="D11" s="46"/>
      <c r="E11" s="46"/>
      <c r="F11" s="46"/>
    </row>
    <row r="12" spans="1:6" ht="64.5" customHeight="1">
      <c r="A12" s="48" t="s">
        <v>106</v>
      </c>
      <c r="B12" s="50" t="s">
        <v>465</v>
      </c>
      <c r="C12" s="46"/>
      <c r="D12" s="46"/>
      <c r="E12" s="46"/>
      <c r="F12" s="46"/>
    </row>
    <row r="13" spans="1:6" ht="32.25" customHeight="1">
      <c r="A13" s="48" t="s">
        <v>108</v>
      </c>
      <c r="B13" s="50" t="s">
        <v>464</v>
      </c>
      <c r="C13" s="46"/>
      <c r="D13" s="46"/>
      <c r="E13" s="46"/>
      <c r="F13" s="46"/>
    </row>
    <row r="14" spans="1:6" ht="34.5" customHeight="1">
      <c r="A14" s="48" t="s">
        <v>202</v>
      </c>
      <c r="B14" s="50" t="s">
        <v>463</v>
      </c>
      <c r="C14" s="46"/>
      <c r="D14" s="46"/>
      <c r="E14" s="46"/>
      <c r="F14" s="46"/>
    </row>
    <row r="15" spans="1:6" ht="63.75" customHeight="1">
      <c r="A15" s="48">
        <v>2</v>
      </c>
      <c r="B15" s="50" t="s">
        <v>466</v>
      </c>
      <c r="C15" s="46"/>
      <c r="D15" s="46"/>
      <c r="E15" s="46"/>
      <c r="F15" s="46"/>
    </row>
    <row r="16" spans="1:6" ht="63.75" customHeight="1">
      <c r="A16" s="48" t="s">
        <v>110</v>
      </c>
      <c r="B16" s="50" t="s">
        <v>466</v>
      </c>
      <c r="C16" s="46"/>
      <c r="D16" s="46"/>
      <c r="E16" s="46"/>
      <c r="F16" s="46"/>
    </row>
    <row r="17" spans="1:6" ht="36" customHeight="1">
      <c r="A17" s="48" t="s">
        <v>113</v>
      </c>
      <c r="B17" s="50" t="s">
        <v>555</v>
      </c>
      <c r="C17" s="46"/>
      <c r="D17" s="46"/>
      <c r="E17" s="46"/>
      <c r="F17" s="46">
        <v>35000</v>
      </c>
    </row>
    <row r="18" spans="1:6" ht="38.25" customHeight="1">
      <c r="A18" s="48" t="s">
        <v>114</v>
      </c>
      <c r="B18" s="37" t="s">
        <v>549</v>
      </c>
      <c r="C18" s="46">
        <v>50</v>
      </c>
      <c r="D18" s="106">
        <v>1</v>
      </c>
      <c r="E18" s="106">
        <v>11</v>
      </c>
      <c r="F18" s="46">
        <f>C18*D18*E18</f>
        <v>550</v>
      </c>
    </row>
    <row r="19" spans="1:6" ht="38.25" customHeight="1">
      <c r="A19" s="48" t="s">
        <v>114</v>
      </c>
      <c r="B19" s="37" t="s">
        <v>550</v>
      </c>
      <c r="C19" s="46">
        <v>50</v>
      </c>
      <c r="D19" s="106">
        <v>1</v>
      </c>
      <c r="E19" s="106">
        <v>12</v>
      </c>
      <c r="F19" s="46">
        <f>C19*D19*E19</f>
        <v>600</v>
      </c>
    </row>
    <row r="20" spans="1:6" ht="38.25" customHeight="1">
      <c r="A20" s="48" t="s">
        <v>114</v>
      </c>
      <c r="B20" s="37" t="s">
        <v>551</v>
      </c>
      <c r="C20" s="46">
        <v>50</v>
      </c>
      <c r="D20" s="106">
        <v>1</v>
      </c>
      <c r="E20" s="106">
        <v>12</v>
      </c>
      <c r="F20" s="46">
        <f>C20*D20*E20</f>
        <v>600</v>
      </c>
    </row>
    <row r="21" spans="1:6" ht="38.25" customHeight="1">
      <c r="A21" s="48" t="s">
        <v>114</v>
      </c>
      <c r="B21" s="157"/>
      <c r="C21" s="46"/>
      <c r="D21" s="46"/>
      <c r="E21" s="46"/>
      <c r="F21" s="46"/>
    </row>
    <row r="22" spans="1:6" ht="14.25">
      <c r="A22" s="212" t="s">
        <v>193</v>
      </c>
      <c r="B22" s="213"/>
      <c r="C22" s="45" t="s">
        <v>194</v>
      </c>
      <c r="D22" s="45" t="s">
        <v>194</v>
      </c>
      <c r="E22" s="45" t="s">
        <v>194</v>
      </c>
      <c r="F22" s="139">
        <f>F20+F19+F18+F17</f>
        <v>36750</v>
      </c>
    </row>
  </sheetData>
  <sheetProtection/>
  <mergeCells count="11">
    <mergeCell ref="C7:C9"/>
    <mergeCell ref="A22:B22"/>
    <mergeCell ref="A1:F1"/>
    <mergeCell ref="D7:D9"/>
    <mergeCell ref="E7:E9"/>
    <mergeCell ref="F7:F9"/>
    <mergeCell ref="A2:B2"/>
    <mergeCell ref="A4:C4"/>
    <mergeCell ref="A6:F6"/>
    <mergeCell ref="A7:A9"/>
    <mergeCell ref="B7:B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115" zoomScaleNormal="115" zoomScalePageLayoutView="0" workbookViewId="0" topLeftCell="A1">
      <selection activeCell="D15" sqref="D15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6" width="18.5" style="44" customWidth="1"/>
    <col min="7" max="16384" width="9.33203125" style="44" customWidth="1"/>
  </cols>
  <sheetData>
    <row r="1" spans="1:6" ht="24" customHeight="1">
      <c r="A1" s="215" t="s">
        <v>222</v>
      </c>
      <c r="B1" s="215"/>
      <c r="C1" s="215"/>
      <c r="D1" s="215"/>
      <c r="E1" s="215"/>
      <c r="F1" s="215"/>
    </row>
    <row r="2" spans="1:6" ht="20.25" customHeight="1">
      <c r="A2" s="214" t="s">
        <v>196</v>
      </c>
      <c r="B2" s="214"/>
      <c r="C2" s="108">
        <v>112</v>
      </c>
      <c r="D2" s="47"/>
      <c r="E2" s="47"/>
      <c r="F2" s="47"/>
    </row>
    <row r="4" spans="1:6" ht="20.25" customHeight="1">
      <c r="A4" s="214" t="s">
        <v>195</v>
      </c>
      <c r="B4" s="214"/>
      <c r="C4" s="214"/>
      <c r="D4" s="47" t="s">
        <v>390</v>
      </c>
      <c r="E4" s="47"/>
      <c r="F4" s="47"/>
    </row>
    <row r="6" spans="1:6" ht="24" customHeight="1">
      <c r="A6" s="216" t="s">
        <v>206</v>
      </c>
      <c r="B6" s="216"/>
      <c r="C6" s="216"/>
      <c r="D6" s="216"/>
      <c r="E6" s="216"/>
      <c r="F6" s="216"/>
    </row>
    <row r="7" spans="1:6" ht="28.5" customHeight="1">
      <c r="A7" s="217" t="s">
        <v>183</v>
      </c>
      <c r="B7" s="211" t="s">
        <v>197</v>
      </c>
      <c r="C7" s="211" t="s">
        <v>203</v>
      </c>
      <c r="D7" s="211" t="s">
        <v>204</v>
      </c>
      <c r="E7" s="211" t="s">
        <v>205</v>
      </c>
      <c r="F7" s="211" t="s">
        <v>200</v>
      </c>
    </row>
    <row r="8" spans="1:6" ht="14.25">
      <c r="A8" s="217"/>
      <c r="B8" s="211"/>
      <c r="C8" s="211"/>
      <c r="D8" s="211"/>
      <c r="E8" s="211"/>
      <c r="F8" s="211"/>
    </row>
    <row r="9" spans="1:6" ht="48.75" customHeight="1">
      <c r="A9" s="217"/>
      <c r="B9" s="211"/>
      <c r="C9" s="211"/>
      <c r="D9" s="211"/>
      <c r="E9" s="211"/>
      <c r="F9" s="211"/>
    </row>
    <row r="10" spans="1:6" ht="14.2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</row>
    <row r="11" spans="1:6" ht="54" customHeight="1">
      <c r="A11" s="48">
        <v>1</v>
      </c>
      <c r="B11" s="157" t="s">
        <v>515</v>
      </c>
      <c r="C11" s="46"/>
      <c r="D11" s="46"/>
      <c r="E11" s="46"/>
      <c r="F11" s="46"/>
    </row>
    <row r="12" spans="1:6" ht="54" customHeight="1">
      <c r="A12" s="159">
        <v>2</v>
      </c>
      <c r="B12" s="157" t="s">
        <v>514</v>
      </c>
      <c r="C12" s="46"/>
      <c r="D12" s="46"/>
      <c r="E12" s="46"/>
      <c r="F12" s="46"/>
    </row>
    <row r="13" spans="1:6" ht="54" customHeight="1">
      <c r="A13" s="159">
        <v>3</v>
      </c>
      <c r="B13" s="157" t="s">
        <v>508</v>
      </c>
      <c r="C13" s="46"/>
      <c r="D13" s="46"/>
      <c r="E13" s="46"/>
      <c r="F13" s="46"/>
    </row>
    <row r="14" spans="1:6" ht="54" customHeight="1">
      <c r="A14" s="159">
        <v>4</v>
      </c>
      <c r="B14" s="157" t="s">
        <v>509</v>
      </c>
      <c r="C14" s="46"/>
      <c r="D14" s="46"/>
      <c r="E14" s="46"/>
      <c r="F14" s="46"/>
    </row>
    <row r="15" spans="1:6" ht="54" customHeight="1">
      <c r="A15" s="159">
        <v>5</v>
      </c>
      <c r="B15" s="157" t="s">
        <v>511</v>
      </c>
      <c r="C15" s="46"/>
      <c r="D15" s="46"/>
      <c r="E15" s="46"/>
      <c r="F15" s="46"/>
    </row>
    <row r="16" spans="1:6" ht="14.25">
      <c r="A16" s="212" t="s">
        <v>193</v>
      </c>
      <c r="B16" s="213"/>
      <c r="C16" s="45" t="s">
        <v>194</v>
      </c>
      <c r="D16" s="45" t="s">
        <v>194</v>
      </c>
      <c r="E16" s="45" t="s">
        <v>194</v>
      </c>
      <c r="F16" s="138">
        <f>F15+F14+F13+F11+F12</f>
        <v>0</v>
      </c>
    </row>
    <row r="18" spans="1:6" ht="14.25">
      <c r="A18" s="215" t="s">
        <v>222</v>
      </c>
      <c r="B18" s="215"/>
      <c r="C18" s="215"/>
      <c r="D18" s="215"/>
      <c r="E18" s="215"/>
      <c r="F18" s="215"/>
    </row>
    <row r="19" spans="1:6" ht="14.25">
      <c r="A19" s="214" t="s">
        <v>196</v>
      </c>
      <c r="B19" s="214"/>
      <c r="C19" s="108">
        <v>112</v>
      </c>
      <c r="D19" s="47"/>
      <c r="E19" s="47"/>
      <c r="F19" s="47"/>
    </row>
    <row r="21" spans="1:6" ht="14.25">
      <c r="A21" s="214" t="s">
        <v>195</v>
      </c>
      <c r="B21" s="214"/>
      <c r="C21" s="214"/>
      <c r="D21" s="47" t="s">
        <v>391</v>
      </c>
      <c r="E21" s="47"/>
      <c r="F21" s="47"/>
    </row>
    <row r="23" spans="1:6" ht="14.25">
      <c r="A23" s="216" t="s">
        <v>206</v>
      </c>
      <c r="B23" s="216"/>
      <c r="C23" s="216"/>
      <c r="D23" s="216"/>
      <c r="E23" s="216"/>
      <c r="F23" s="216"/>
    </row>
    <row r="24" spans="1:6" ht="14.25">
      <c r="A24" s="217" t="s">
        <v>183</v>
      </c>
      <c r="B24" s="211" t="s">
        <v>197</v>
      </c>
      <c r="C24" s="211" t="s">
        <v>203</v>
      </c>
      <c r="D24" s="211" t="s">
        <v>204</v>
      </c>
      <c r="E24" s="211" t="s">
        <v>205</v>
      </c>
      <c r="F24" s="211" t="s">
        <v>200</v>
      </c>
    </row>
    <row r="25" spans="1:6" ht="14.25">
      <c r="A25" s="217"/>
      <c r="B25" s="211"/>
      <c r="C25" s="211"/>
      <c r="D25" s="211"/>
      <c r="E25" s="211"/>
      <c r="F25" s="211"/>
    </row>
    <row r="26" spans="1:6" ht="14.25">
      <c r="A26" s="217"/>
      <c r="B26" s="211"/>
      <c r="C26" s="211"/>
      <c r="D26" s="211"/>
      <c r="E26" s="211"/>
      <c r="F26" s="211"/>
    </row>
    <row r="27" spans="1:6" ht="14.25">
      <c r="A27" s="45">
        <v>1</v>
      </c>
      <c r="B27" s="45">
        <v>2</v>
      </c>
      <c r="C27" s="45">
        <v>3</v>
      </c>
      <c r="D27" s="45">
        <v>4</v>
      </c>
      <c r="E27" s="45">
        <v>5</v>
      </c>
      <c r="F27" s="45">
        <v>6</v>
      </c>
    </row>
    <row r="28" spans="1:6" ht="28.5">
      <c r="A28" s="48">
        <v>1</v>
      </c>
      <c r="B28" s="157" t="s">
        <v>516</v>
      </c>
      <c r="C28" s="46"/>
      <c r="D28" s="46"/>
      <c r="E28" s="46"/>
      <c r="F28" s="46"/>
    </row>
    <row r="29" spans="1:6" ht="28.5">
      <c r="A29" s="159">
        <v>2</v>
      </c>
      <c r="B29" s="157" t="s">
        <v>517</v>
      </c>
      <c r="C29" s="46"/>
      <c r="D29" s="46"/>
      <c r="E29" s="46"/>
      <c r="F29" s="46"/>
    </row>
    <row r="30" spans="1:6" ht="14.25">
      <c r="A30" s="159"/>
      <c r="B30" s="157" t="s">
        <v>518</v>
      </c>
      <c r="C30" s="46"/>
      <c r="D30" s="46"/>
      <c r="E30" s="46"/>
      <c r="F30" s="46">
        <f>F29+F28</f>
        <v>0</v>
      </c>
    </row>
  </sheetData>
  <sheetProtection/>
  <mergeCells count="21">
    <mergeCell ref="A16:B16"/>
    <mergeCell ref="C24:C26"/>
    <mergeCell ref="E7:E9"/>
    <mergeCell ref="E24:E26"/>
    <mergeCell ref="B24:B26"/>
    <mergeCell ref="A1:F1"/>
    <mergeCell ref="A2:B2"/>
    <mergeCell ref="A4:C4"/>
    <mergeCell ref="A6:F6"/>
    <mergeCell ref="A7:A9"/>
    <mergeCell ref="A21:C21"/>
    <mergeCell ref="A24:A26"/>
    <mergeCell ref="B7:B9"/>
    <mergeCell ref="A23:F23"/>
    <mergeCell ref="D7:D9"/>
    <mergeCell ref="D24:D26"/>
    <mergeCell ref="F24:F26"/>
    <mergeCell ref="C7:C9"/>
    <mergeCell ref="A18:F18"/>
    <mergeCell ref="A19:B19"/>
    <mergeCell ref="F7:F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15" zoomScaleNormal="115" zoomScalePageLayoutView="0" workbookViewId="0" topLeftCell="A8">
      <selection activeCell="C16" sqref="C16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4" width="18.5" style="44" customWidth="1"/>
    <col min="5" max="16384" width="9.33203125" style="44" customWidth="1"/>
  </cols>
  <sheetData>
    <row r="1" spans="1:4" ht="24" customHeight="1">
      <c r="A1" s="215" t="s">
        <v>223</v>
      </c>
      <c r="B1" s="215"/>
      <c r="C1" s="215"/>
      <c r="D1" s="215"/>
    </row>
    <row r="2" spans="1:4" ht="20.25" customHeight="1">
      <c r="A2" s="214" t="s">
        <v>196</v>
      </c>
      <c r="B2" s="214"/>
      <c r="C2" s="108">
        <v>119</v>
      </c>
      <c r="D2" s="47"/>
    </row>
    <row r="4" spans="1:4" ht="20.25" customHeight="1">
      <c r="A4" s="214" t="s">
        <v>195</v>
      </c>
      <c r="B4" s="214"/>
      <c r="C4" s="51" t="s">
        <v>392</v>
      </c>
      <c r="D4" s="47"/>
    </row>
    <row r="6" spans="1:4" ht="63.75" customHeight="1">
      <c r="A6" s="219" t="s">
        <v>207</v>
      </c>
      <c r="B6" s="219"/>
      <c r="C6" s="219"/>
      <c r="D6" s="219"/>
    </row>
    <row r="7" spans="1:4" ht="51.75" customHeight="1">
      <c r="A7" s="52" t="s">
        <v>183</v>
      </c>
      <c r="B7" s="36" t="s">
        <v>208</v>
      </c>
      <c r="C7" s="36" t="s">
        <v>209</v>
      </c>
      <c r="D7" s="36" t="s">
        <v>210</v>
      </c>
    </row>
    <row r="8" spans="1:4" ht="14.25">
      <c r="A8" s="45">
        <v>1</v>
      </c>
      <c r="B8" s="45">
        <v>2</v>
      </c>
      <c r="C8" s="45">
        <v>3</v>
      </c>
      <c r="D8" s="45">
        <v>4</v>
      </c>
    </row>
    <row r="9" spans="1:4" ht="36.75" customHeight="1">
      <c r="A9" s="53">
        <v>1</v>
      </c>
      <c r="B9" s="54" t="s">
        <v>211</v>
      </c>
      <c r="C9" s="52" t="s">
        <v>121</v>
      </c>
      <c r="D9" s="46"/>
    </row>
    <row r="10" spans="1:4" ht="21" customHeight="1">
      <c r="A10" s="48" t="s">
        <v>106</v>
      </c>
      <c r="B10" s="37" t="s">
        <v>212</v>
      </c>
      <c r="C10" s="46">
        <v>18884533.74</v>
      </c>
      <c r="D10" s="46">
        <f>C10*22%</f>
        <v>4154597.4228</v>
      </c>
    </row>
    <row r="11" spans="1:4" ht="21" customHeight="1">
      <c r="A11" s="48" t="s">
        <v>108</v>
      </c>
      <c r="B11" s="37" t="s">
        <v>213</v>
      </c>
      <c r="C11" s="46"/>
      <c r="D11" s="46"/>
    </row>
    <row r="12" spans="1:4" ht="61.5" customHeight="1">
      <c r="A12" s="48" t="s">
        <v>202</v>
      </c>
      <c r="B12" s="37" t="s">
        <v>214</v>
      </c>
      <c r="C12" s="46"/>
      <c r="D12" s="46"/>
    </row>
    <row r="13" spans="1:4" ht="48.75" customHeight="1">
      <c r="A13" s="53">
        <v>2</v>
      </c>
      <c r="B13" s="54" t="s">
        <v>215</v>
      </c>
      <c r="C13" s="52" t="s">
        <v>121</v>
      </c>
      <c r="D13" s="46"/>
    </row>
    <row r="14" spans="1:4" ht="68.25" customHeight="1">
      <c r="A14" s="48"/>
      <c r="B14" s="37" t="s">
        <v>216</v>
      </c>
      <c r="C14" s="46">
        <f>C10</f>
        <v>18884533.74</v>
      </c>
      <c r="D14" s="46">
        <f>C14*2.9%</f>
        <v>547651.4784599999</v>
      </c>
    </row>
    <row r="15" spans="1:4" ht="46.5" customHeight="1">
      <c r="A15" s="48"/>
      <c r="B15" s="37" t="s">
        <v>217</v>
      </c>
      <c r="C15" s="46"/>
      <c r="D15" s="46"/>
    </row>
    <row r="16" spans="1:4" ht="62.25" customHeight="1">
      <c r="A16" s="48"/>
      <c r="B16" s="37" t="s">
        <v>218</v>
      </c>
      <c r="C16" s="46">
        <f>C14</f>
        <v>18884533.74</v>
      </c>
      <c r="D16" s="46">
        <f>C16*0.2%</f>
        <v>37769.06748</v>
      </c>
    </row>
    <row r="17" spans="1:4" ht="60" customHeight="1">
      <c r="A17" s="48"/>
      <c r="B17" s="37" t="s">
        <v>219</v>
      </c>
      <c r="C17" s="46"/>
      <c r="D17" s="46"/>
    </row>
    <row r="18" spans="1:4" ht="54" customHeight="1">
      <c r="A18" s="53">
        <v>3</v>
      </c>
      <c r="B18" s="54" t="s">
        <v>220</v>
      </c>
      <c r="C18" s="46">
        <f>C16</f>
        <v>18884533.74</v>
      </c>
      <c r="D18" s="46">
        <f>C18*5.1%</f>
        <v>963111.2207399999</v>
      </c>
    </row>
    <row r="19" spans="1:4" ht="14.25">
      <c r="A19" s="212" t="s">
        <v>193</v>
      </c>
      <c r="B19" s="213"/>
      <c r="C19" s="52" t="s">
        <v>121</v>
      </c>
      <c r="D19" s="138">
        <f>SUM(D10:D18)</f>
        <v>5703129.189479999</v>
      </c>
    </row>
  </sheetData>
  <sheetProtection/>
  <mergeCells count="5">
    <mergeCell ref="A19:B19"/>
    <mergeCell ref="A4:B4"/>
    <mergeCell ref="A1:D1"/>
    <mergeCell ref="A2:B2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5" zoomScaleNormal="115" zoomScalePageLayoutView="0" workbookViewId="0" topLeftCell="A1">
      <selection activeCell="B8" sqref="B8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4" width="21.16015625" style="44" customWidth="1"/>
    <col min="5" max="5" width="17.16015625" style="44" customWidth="1"/>
    <col min="6" max="16384" width="9.33203125" style="44" customWidth="1"/>
  </cols>
  <sheetData>
    <row r="1" spans="1:5" ht="24" customHeight="1">
      <c r="A1" s="215" t="s">
        <v>224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153">
        <v>262</v>
      </c>
      <c r="D2" s="47"/>
      <c r="E2" s="47"/>
    </row>
    <row r="4" spans="1:5" ht="20.25" customHeight="1">
      <c r="A4" s="214" t="s">
        <v>195</v>
      </c>
      <c r="B4" s="214"/>
      <c r="C4" s="51" t="s">
        <v>390</v>
      </c>
      <c r="D4" s="47"/>
      <c r="E4" s="47"/>
    </row>
    <row r="6" spans="1:5" ht="51.75" customHeight="1">
      <c r="A6" s="52" t="s">
        <v>183</v>
      </c>
      <c r="B6" s="36" t="s">
        <v>21</v>
      </c>
      <c r="C6" s="36" t="s">
        <v>225</v>
      </c>
      <c r="D6" s="36" t="s">
        <v>226</v>
      </c>
      <c r="E6" s="36" t="s">
        <v>227</v>
      </c>
    </row>
    <row r="7" spans="1:5" ht="14.25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30.75" customHeight="1">
      <c r="A8" s="53"/>
      <c r="B8" s="37" t="s">
        <v>556</v>
      </c>
      <c r="C8" s="52">
        <v>17.5</v>
      </c>
      <c r="D8" s="106">
        <v>162</v>
      </c>
      <c r="E8" s="46">
        <f>D8*C8</f>
        <v>2835</v>
      </c>
    </row>
    <row r="9" spans="1:5" ht="21" customHeight="1">
      <c r="A9" s="48"/>
      <c r="B9" s="37" t="s">
        <v>557</v>
      </c>
      <c r="C9" s="169">
        <v>17.5</v>
      </c>
      <c r="D9" s="106">
        <v>162</v>
      </c>
      <c r="E9" s="46">
        <f>D9*C9</f>
        <v>2835</v>
      </c>
    </row>
    <row r="10" spans="1:5" ht="21" customHeight="1">
      <c r="A10" s="48"/>
      <c r="B10" s="37" t="s">
        <v>558</v>
      </c>
      <c r="C10" s="169">
        <v>17.5</v>
      </c>
      <c r="D10" s="106">
        <v>162</v>
      </c>
      <c r="E10" s="46">
        <f>D10*C10</f>
        <v>2835</v>
      </c>
    </row>
    <row r="11" spans="1:5" ht="21" customHeight="1">
      <c r="A11" s="48"/>
      <c r="B11" s="37" t="s">
        <v>559</v>
      </c>
      <c r="C11" s="169">
        <v>17.5</v>
      </c>
      <c r="D11" s="106">
        <v>13</v>
      </c>
      <c r="E11" s="46">
        <f>D11*C11</f>
        <v>227.5</v>
      </c>
    </row>
    <row r="12" spans="1:5" ht="14.25">
      <c r="A12" s="212" t="s">
        <v>193</v>
      </c>
      <c r="B12" s="213"/>
      <c r="C12" s="52" t="s">
        <v>121</v>
      </c>
      <c r="D12" s="52" t="s">
        <v>121</v>
      </c>
      <c r="E12" s="55">
        <f>E11+E10+E9+E8</f>
        <v>8732.5</v>
      </c>
    </row>
  </sheetData>
  <sheetProtection/>
  <mergeCells count="4">
    <mergeCell ref="A2:B2"/>
    <mergeCell ref="A4:B4"/>
    <mergeCell ref="A12:B12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PageLayoutView="0" workbookViewId="0" topLeftCell="A16">
      <selection activeCell="E29" sqref="E29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4" width="21.16015625" style="44" customWidth="1"/>
    <col min="5" max="5" width="17.16015625" style="44" customWidth="1"/>
    <col min="6" max="16384" width="9.33203125" style="44" customWidth="1"/>
  </cols>
  <sheetData>
    <row r="1" spans="1:5" ht="24" customHeight="1">
      <c r="A1" s="215" t="s">
        <v>228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108">
        <v>850</v>
      </c>
      <c r="D2" s="108">
        <v>851</v>
      </c>
      <c r="E2" s="108">
        <v>852</v>
      </c>
    </row>
    <row r="4" spans="1:5" ht="20.25" customHeight="1">
      <c r="A4" s="214" t="s">
        <v>195</v>
      </c>
      <c r="B4" s="214"/>
      <c r="C4" s="51" t="s">
        <v>390</v>
      </c>
      <c r="D4" s="47"/>
      <c r="E4" s="47"/>
    </row>
    <row r="6" spans="1:5" ht="24" customHeight="1">
      <c r="A6" s="216" t="s">
        <v>239</v>
      </c>
      <c r="B6" s="216"/>
      <c r="C6" s="216"/>
      <c r="D6" s="216"/>
      <c r="E6" s="216"/>
    </row>
    <row r="7" spans="1:5" ht="99" customHeight="1">
      <c r="A7" s="52" t="s">
        <v>183</v>
      </c>
      <c r="B7" s="36" t="s">
        <v>197</v>
      </c>
      <c r="C7" s="36" t="s">
        <v>229</v>
      </c>
      <c r="D7" s="36" t="s">
        <v>230</v>
      </c>
      <c r="E7" s="36" t="s">
        <v>231</v>
      </c>
    </row>
    <row r="8" spans="1:5" ht="14.2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0.75" customHeight="1">
      <c r="A9" s="48">
        <v>1</v>
      </c>
      <c r="B9" s="37" t="s">
        <v>232</v>
      </c>
      <c r="C9" s="52"/>
      <c r="D9" s="46"/>
      <c r="E9" s="46"/>
    </row>
    <row r="10" spans="1:5" ht="21" customHeight="1">
      <c r="A10" s="48"/>
      <c r="B10" s="49" t="s">
        <v>233</v>
      </c>
      <c r="C10" s="46"/>
      <c r="D10" s="46"/>
      <c r="E10" s="46"/>
    </row>
    <row r="11" spans="1:5" ht="21" customHeight="1">
      <c r="A11" s="48"/>
      <c r="B11" s="56" t="s">
        <v>234</v>
      </c>
      <c r="C11" s="46"/>
      <c r="D11" s="46"/>
      <c r="E11" s="46"/>
    </row>
    <row r="12" spans="1:5" ht="21" customHeight="1">
      <c r="A12" s="48"/>
      <c r="B12" s="49" t="s">
        <v>235</v>
      </c>
      <c r="C12" s="46"/>
      <c r="D12" s="46"/>
      <c r="E12" s="46"/>
    </row>
    <row r="13" spans="1:5" ht="21" customHeight="1">
      <c r="A13" s="48"/>
      <c r="B13" s="56" t="s">
        <v>234</v>
      </c>
      <c r="C13" s="46"/>
      <c r="D13" s="46"/>
      <c r="E13" s="46"/>
    </row>
    <row r="14" spans="1:5" ht="14.25">
      <c r="A14" s="212" t="s">
        <v>193</v>
      </c>
      <c r="B14" s="213"/>
      <c r="C14" s="52"/>
      <c r="D14" s="52" t="s">
        <v>121</v>
      </c>
      <c r="E14" s="46"/>
    </row>
    <row r="16" spans="1:5" ht="21.75" customHeight="1">
      <c r="A16" s="216" t="s">
        <v>240</v>
      </c>
      <c r="B16" s="216"/>
      <c r="C16" s="216"/>
      <c r="D16" s="216"/>
      <c r="E16" s="216"/>
    </row>
    <row r="17" spans="1:5" ht="42.75">
      <c r="A17" s="52" t="s">
        <v>183</v>
      </c>
      <c r="B17" s="36" t="s">
        <v>197</v>
      </c>
      <c r="C17" s="36" t="s">
        <v>237</v>
      </c>
      <c r="D17" s="36" t="s">
        <v>230</v>
      </c>
      <c r="E17" s="36" t="s">
        <v>238</v>
      </c>
    </row>
    <row r="18" spans="1:5" ht="14.25">
      <c r="A18" s="45">
        <v>1</v>
      </c>
      <c r="B18" s="45">
        <v>2</v>
      </c>
      <c r="C18" s="45">
        <v>3</v>
      </c>
      <c r="D18" s="45">
        <v>4</v>
      </c>
      <c r="E18" s="45">
        <v>5</v>
      </c>
    </row>
    <row r="19" spans="1:5" ht="18" customHeight="1">
      <c r="A19" s="48">
        <v>1</v>
      </c>
      <c r="B19" s="37" t="s">
        <v>236</v>
      </c>
      <c r="C19" s="52">
        <v>48535648</v>
      </c>
      <c r="D19" s="107">
        <v>1.5</v>
      </c>
      <c r="E19" s="150">
        <v>728035</v>
      </c>
    </row>
    <row r="20" spans="1:5" ht="14.25">
      <c r="A20" s="48"/>
      <c r="B20" s="49"/>
      <c r="C20" s="46"/>
      <c r="D20" s="46"/>
      <c r="E20" s="46"/>
    </row>
    <row r="21" spans="1:5" ht="14.25">
      <c r="A21" s="48"/>
      <c r="B21" s="56"/>
      <c r="C21" s="46"/>
      <c r="D21" s="46"/>
      <c r="E21" s="46"/>
    </row>
    <row r="22" spans="1:5" ht="14.25">
      <c r="A22" s="212" t="s">
        <v>193</v>
      </c>
      <c r="B22" s="213"/>
      <c r="C22" s="52" t="s">
        <v>121</v>
      </c>
      <c r="D22" s="52" t="s">
        <v>121</v>
      </c>
      <c r="E22" s="151">
        <f>E19+E20</f>
        <v>728035</v>
      </c>
    </row>
    <row r="24" spans="1:5" ht="24" customHeight="1">
      <c r="A24" s="216" t="s">
        <v>241</v>
      </c>
      <c r="B24" s="216"/>
      <c r="C24" s="216"/>
      <c r="D24" s="216"/>
      <c r="E24" s="216"/>
    </row>
    <row r="25" spans="1:5" ht="34.5" customHeight="1">
      <c r="A25" s="52" t="s">
        <v>183</v>
      </c>
      <c r="B25" s="36" t="s">
        <v>197</v>
      </c>
      <c r="C25" s="36" t="s">
        <v>229</v>
      </c>
      <c r="D25" s="36" t="s">
        <v>230</v>
      </c>
      <c r="E25" s="36" t="s">
        <v>238</v>
      </c>
    </row>
    <row r="26" spans="1:5" ht="14.25">
      <c r="A26" s="45">
        <v>1</v>
      </c>
      <c r="B26" s="45">
        <v>2</v>
      </c>
      <c r="C26" s="45">
        <v>3</v>
      </c>
      <c r="D26" s="45">
        <v>4</v>
      </c>
      <c r="E26" s="45">
        <v>5</v>
      </c>
    </row>
    <row r="27" spans="1:5" ht="14.25">
      <c r="A27" s="48">
        <v>1</v>
      </c>
      <c r="B27" s="37" t="s">
        <v>393</v>
      </c>
      <c r="C27" s="52">
        <v>2750370</v>
      </c>
      <c r="D27" s="114">
        <v>0.01</v>
      </c>
      <c r="E27" s="106">
        <f>C27*D27</f>
        <v>27503.7</v>
      </c>
    </row>
    <row r="28" spans="1:5" ht="28.5">
      <c r="A28" s="48">
        <v>2</v>
      </c>
      <c r="B28" s="37" t="s">
        <v>394</v>
      </c>
      <c r="C28" s="46"/>
      <c r="D28" s="46"/>
      <c r="E28" s="106">
        <v>10496</v>
      </c>
    </row>
    <row r="29" spans="1:5" ht="14.25">
      <c r="A29" s="48">
        <v>3</v>
      </c>
      <c r="B29" s="37" t="s">
        <v>510</v>
      </c>
      <c r="C29" s="46"/>
      <c r="D29" s="46"/>
      <c r="E29" s="46"/>
    </row>
    <row r="30" spans="1:5" ht="14.25">
      <c r="A30" s="48" t="s">
        <v>66</v>
      </c>
      <c r="B30" s="56" t="s">
        <v>499</v>
      </c>
      <c r="C30" s="46"/>
      <c r="D30" s="46"/>
      <c r="E30" s="46"/>
    </row>
    <row r="31" spans="1:5" ht="14.25">
      <c r="A31" s="212" t="s">
        <v>193</v>
      </c>
      <c r="B31" s="213"/>
      <c r="C31" s="52" t="s">
        <v>121</v>
      </c>
      <c r="D31" s="52" t="s">
        <v>121</v>
      </c>
      <c r="E31" s="118">
        <f>SUM(E27:E30)</f>
        <v>37999.7</v>
      </c>
    </row>
    <row r="33" spans="1:5" ht="14.25">
      <c r="A33" s="216" t="s">
        <v>498</v>
      </c>
      <c r="B33" s="216"/>
      <c r="C33" s="216"/>
      <c r="D33" s="216"/>
      <c r="E33" s="216"/>
    </row>
    <row r="34" spans="1:5" ht="28.5">
      <c r="A34" s="154" t="s">
        <v>183</v>
      </c>
      <c r="B34" s="155" t="s">
        <v>197</v>
      </c>
      <c r="C34" s="155" t="s">
        <v>229</v>
      </c>
      <c r="D34" s="155" t="s">
        <v>230</v>
      </c>
      <c r="E34" s="155" t="s">
        <v>238</v>
      </c>
    </row>
    <row r="35" spans="1:5" ht="14.25">
      <c r="A35" s="45">
        <v>1</v>
      </c>
      <c r="B35" s="45">
        <v>2</v>
      </c>
      <c r="C35" s="45">
        <v>3</v>
      </c>
      <c r="D35" s="45">
        <v>4</v>
      </c>
      <c r="E35" s="45">
        <v>5</v>
      </c>
    </row>
    <row r="36" spans="1:5" ht="14.25">
      <c r="A36" s="48">
        <v>1</v>
      </c>
      <c r="B36" s="37"/>
      <c r="C36" s="154"/>
      <c r="D36" s="114">
        <v>0.01</v>
      </c>
      <c r="E36" s="106"/>
    </row>
    <row r="37" spans="1:5" ht="14.25">
      <c r="A37" s="48">
        <v>2</v>
      </c>
      <c r="B37" s="37"/>
      <c r="C37" s="46"/>
      <c r="D37" s="46"/>
      <c r="E37" s="46"/>
    </row>
    <row r="38" spans="1:5" ht="14.25">
      <c r="A38" s="48" t="s">
        <v>66</v>
      </c>
      <c r="B38" s="56"/>
      <c r="C38" s="46"/>
      <c r="D38" s="46"/>
      <c r="E38" s="46"/>
    </row>
    <row r="39" spans="1:5" ht="14.25">
      <c r="A39" s="212" t="s">
        <v>193</v>
      </c>
      <c r="B39" s="213"/>
      <c r="C39" s="154" t="s">
        <v>121</v>
      </c>
      <c r="D39" s="154" t="s">
        <v>121</v>
      </c>
      <c r="E39" s="118">
        <f>E36+E37+E38</f>
        <v>0</v>
      </c>
    </row>
  </sheetData>
  <sheetProtection/>
  <mergeCells count="11">
    <mergeCell ref="A1:E1"/>
    <mergeCell ref="A2:B2"/>
    <mergeCell ref="A4:B4"/>
    <mergeCell ref="A14:B14"/>
    <mergeCell ref="A6:E6"/>
    <mergeCell ref="A16:E16"/>
    <mergeCell ref="A33:E33"/>
    <mergeCell ref="A39:B39"/>
    <mergeCell ref="A22:B22"/>
    <mergeCell ref="A24:E24"/>
    <mergeCell ref="A31:B3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B29" sqref="B29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4" width="21.16015625" style="44" customWidth="1"/>
    <col min="5" max="5" width="17.16015625" style="44" customWidth="1"/>
    <col min="6" max="16384" width="9.33203125" style="44" customWidth="1"/>
  </cols>
  <sheetData>
    <row r="1" spans="1:5" ht="24" customHeight="1">
      <c r="A1" s="215" t="s">
        <v>242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47">
        <v>0</v>
      </c>
      <c r="D2" s="47"/>
      <c r="E2" s="47"/>
    </row>
    <row r="4" spans="1:5" ht="20.25" customHeight="1">
      <c r="A4" s="214" t="s">
        <v>195</v>
      </c>
      <c r="B4" s="214"/>
      <c r="C4" s="51"/>
      <c r="D4" s="47"/>
      <c r="E4" s="47"/>
    </row>
    <row r="6" spans="1:5" ht="56.25" customHeight="1">
      <c r="A6" s="52" t="s">
        <v>183</v>
      </c>
      <c r="B6" s="36" t="s">
        <v>21</v>
      </c>
      <c r="C6" s="36" t="s">
        <v>225</v>
      </c>
      <c r="D6" s="36" t="s">
        <v>226</v>
      </c>
      <c r="E6" s="36" t="s">
        <v>227</v>
      </c>
    </row>
    <row r="7" spans="1:5" ht="14.25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21" customHeight="1">
      <c r="A8" s="48"/>
      <c r="B8" s="49"/>
      <c r="C8" s="46"/>
      <c r="D8" s="46"/>
      <c r="E8" s="46"/>
    </row>
    <row r="9" spans="1:5" ht="21" customHeight="1">
      <c r="A9" s="48"/>
      <c r="B9" s="56"/>
      <c r="C9" s="46"/>
      <c r="D9" s="46"/>
      <c r="E9" s="46"/>
    </row>
    <row r="10" spans="1:5" ht="21" customHeight="1">
      <c r="A10" s="48"/>
      <c r="B10" s="49"/>
      <c r="C10" s="46"/>
      <c r="D10" s="46"/>
      <c r="E10" s="46"/>
    </row>
    <row r="11" spans="1:5" ht="14.25">
      <c r="A11" s="212" t="s">
        <v>193</v>
      </c>
      <c r="B11" s="213"/>
      <c r="C11" s="52" t="s">
        <v>121</v>
      </c>
      <c r="D11" s="52" t="s">
        <v>121</v>
      </c>
      <c r="E11" s="46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15" zoomScaleNormal="115" zoomScaleSheetLayoutView="115" zoomScalePageLayoutView="0" workbookViewId="0" topLeftCell="A1">
      <selection activeCell="A5" sqref="A5:A22"/>
    </sheetView>
  </sheetViews>
  <sheetFormatPr defaultColWidth="9.33203125" defaultRowHeight="12.75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 customHeight="1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1</v>
      </c>
    </row>
    <row r="3" spans="1:7" ht="24.75" customHeight="1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>
      <c r="A4" s="3"/>
      <c r="B4" s="3"/>
      <c r="C4" s="3"/>
      <c r="D4" s="3"/>
      <c r="E4" s="3"/>
      <c r="F4" s="3"/>
      <c r="G4" s="5" t="s">
        <v>62</v>
      </c>
    </row>
    <row r="5" spans="1:7" ht="42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371</v>
      </c>
    </row>
    <row r="6" spans="1:7" ht="14.25" customHeight="1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540</v>
      </c>
    </row>
    <row r="7" spans="1:7" ht="14.25" customHeight="1">
      <c r="A7" s="3" t="s">
        <v>0</v>
      </c>
      <c r="B7" s="190" t="s">
        <v>2</v>
      </c>
      <c r="C7" s="190"/>
      <c r="D7" s="190"/>
      <c r="E7" s="190"/>
      <c r="F7" s="3" t="s">
        <v>0</v>
      </c>
      <c r="G7" s="3" t="s">
        <v>0</v>
      </c>
    </row>
    <row r="8" spans="1:7" ht="21" customHeight="1">
      <c r="A8" s="3" t="s">
        <v>0</v>
      </c>
      <c r="B8" s="190" t="s">
        <v>0</v>
      </c>
      <c r="C8" s="190"/>
      <c r="D8" s="190"/>
      <c r="E8" s="190"/>
      <c r="F8" s="3" t="s">
        <v>0</v>
      </c>
      <c r="G8" s="3" t="s">
        <v>0</v>
      </c>
    </row>
    <row r="9" spans="1:7" ht="14.25" customHeight="1">
      <c r="A9" s="3" t="s">
        <v>0</v>
      </c>
      <c r="B9" s="189" t="s">
        <v>372</v>
      </c>
      <c r="C9" s="189"/>
      <c r="D9" s="189"/>
      <c r="E9" s="189"/>
      <c r="F9" s="3" t="s">
        <v>0</v>
      </c>
      <c r="G9" s="3" t="s">
        <v>0</v>
      </c>
    </row>
    <row r="10" spans="1:7" ht="21" customHeight="1">
      <c r="A10" s="3" t="s">
        <v>0</v>
      </c>
      <c r="B10" s="190" t="s">
        <v>0</v>
      </c>
      <c r="C10" s="190"/>
      <c r="D10" s="190"/>
      <c r="E10" s="190"/>
      <c r="F10" s="3" t="s">
        <v>0</v>
      </c>
      <c r="G10" s="3" t="s">
        <v>0</v>
      </c>
    </row>
    <row r="11" spans="1:7" ht="12.75" customHeight="1">
      <c r="A11" s="3" t="s">
        <v>0</v>
      </c>
      <c r="B11" s="190" t="s">
        <v>541</v>
      </c>
      <c r="C11" s="190"/>
      <c r="D11" s="190"/>
      <c r="E11" s="190"/>
      <c r="F11" s="3" t="s">
        <v>0</v>
      </c>
      <c r="G11" s="3" t="s">
        <v>0</v>
      </c>
    </row>
    <row r="12" spans="1:7" ht="18" customHeight="1">
      <c r="A12" s="3" t="s">
        <v>0</v>
      </c>
      <c r="B12" s="189" t="s">
        <v>0</v>
      </c>
      <c r="C12" s="189"/>
      <c r="D12" s="189"/>
      <c r="E12" s="189"/>
      <c r="F12" s="3" t="s">
        <v>0</v>
      </c>
      <c r="G12" s="3" t="s">
        <v>0</v>
      </c>
    </row>
    <row r="13" spans="1:7" ht="12.75" customHeight="1">
      <c r="A13" s="3" t="s">
        <v>0</v>
      </c>
      <c r="B13" s="189" t="s">
        <v>542</v>
      </c>
      <c r="C13" s="189"/>
      <c r="D13" s="189"/>
      <c r="E13" s="189"/>
      <c r="F13" s="3" t="s">
        <v>0</v>
      </c>
      <c r="G13" s="3" t="s">
        <v>0</v>
      </c>
    </row>
    <row r="14" spans="1:7" ht="21" customHeight="1">
      <c r="A14" s="3" t="s">
        <v>0</v>
      </c>
      <c r="B14" s="189" t="s">
        <v>0</v>
      </c>
      <c r="C14" s="189"/>
      <c r="D14" s="189"/>
      <c r="E14" s="3" t="s">
        <v>0</v>
      </c>
      <c r="F14" s="3" t="s">
        <v>0</v>
      </c>
      <c r="G14" s="3" t="s">
        <v>0</v>
      </c>
    </row>
    <row r="15" spans="1:7" ht="28.5" customHeight="1">
      <c r="A15" s="3" t="s">
        <v>3</v>
      </c>
      <c r="B15" s="187" t="s">
        <v>373</v>
      </c>
      <c r="C15" s="187"/>
      <c r="D15" s="187"/>
      <c r="E15" s="187"/>
      <c r="F15" s="187"/>
      <c r="G15" s="187"/>
    </row>
    <row r="16" spans="1:7" ht="41.25" customHeight="1">
      <c r="A16" s="3" t="s">
        <v>63</v>
      </c>
      <c r="B16" s="187" t="s">
        <v>64</v>
      </c>
      <c r="C16" s="187"/>
      <c r="D16" s="187"/>
      <c r="E16" s="187"/>
      <c r="F16" s="187"/>
      <c r="G16" s="187"/>
    </row>
    <row r="17" spans="1:7" ht="21" customHeight="1">
      <c r="A17" s="3" t="s">
        <v>4</v>
      </c>
      <c r="B17" s="187" t="s">
        <v>395</v>
      </c>
      <c r="C17" s="187"/>
      <c r="D17" s="187"/>
      <c r="E17" s="187"/>
      <c r="F17" s="187"/>
      <c r="G17" s="187"/>
    </row>
    <row r="18" spans="1:7" ht="21" customHeight="1">
      <c r="A18" s="3"/>
      <c r="B18" s="188" t="s">
        <v>0</v>
      </c>
      <c r="C18" s="188"/>
      <c r="D18" s="188"/>
      <c r="E18" s="188"/>
      <c r="F18" s="188"/>
      <c r="G18" s="188"/>
    </row>
    <row r="19" spans="1:7" ht="28.5" customHeight="1">
      <c r="A19" s="3" t="s">
        <v>5</v>
      </c>
      <c r="B19" s="187" t="s">
        <v>374</v>
      </c>
      <c r="C19" s="187"/>
      <c r="D19" s="4" t="s">
        <v>0</v>
      </c>
      <c r="E19" s="188" t="s">
        <v>6</v>
      </c>
      <c r="F19" s="188"/>
      <c r="G19" s="4">
        <v>324501001</v>
      </c>
    </row>
    <row r="20" spans="1:7" ht="21" customHeight="1">
      <c r="A20" s="3" t="s">
        <v>0</v>
      </c>
      <c r="B20" s="188" t="s">
        <v>0</v>
      </c>
      <c r="C20" s="188"/>
      <c r="D20" s="3" t="s">
        <v>0</v>
      </c>
      <c r="E20" s="188" t="s">
        <v>0</v>
      </c>
      <c r="F20" s="188"/>
      <c r="G20" s="3" t="s">
        <v>0</v>
      </c>
    </row>
    <row r="21" spans="1:7" ht="14.25" customHeight="1">
      <c r="A21" s="3" t="s">
        <v>7</v>
      </c>
      <c r="B21" s="187" t="s">
        <v>496</v>
      </c>
      <c r="C21" s="187"/>
      <c r="D21" s="187"/>
      <c r="E21" s="187"/>
      <c r="F21" s="187"/>
      <c r="G21" s="187"/>
    </row>
    <row r="22" spans="1:7" ht="21" customHeight="1">
      <c r="A22" s="3" t="s">
        <v>0</v>
      </c>
      <c r="B22" s="188" t="s">
        <v>0</v>
      </c>
      <c r="C22" s="188"/>
      <c r="D22" s="188"/>
      <c r="E22" s="188"/>
      <c r="F22" s="188"/>
      <c r="G22" s="188"/>
    </row>
    <row r="23" spans="1:7" ht="14.25" customHeight="1">
      <c r="A23" s="3" t="s">
        <v>8</v>
      </c>
      <c r="B23" s="6" t="s">
        <v>9</v>
      </c>
      <c r="C23" s="3" t="s">
        <v>0</v>
      </c>
      <c r="D23" s="3" t="s">
        <v>0</v>
      </c>
      <c r="E23" s="3" t="s">
        <v>10</v>
      </c>
      <c r="F23" s="6" t="s">
        <v>11</v>
      </c>
      <c r="G23" s="3" t="s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8">
    <mergeCell ref="B13:E13"/>
    <mergeCell ref="B14:D14"/>
    <mergeCell ref="B7:E7"/>
    <mergeCell ref="B8:E8"/>
    <mergeCell ref="B9:E9"/>
    <mergeCell ref="B10:E10"/>
    <mergeCell ref="B11:E11"/>
    <mergeCell ref="B12:E12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115" zoomScaleNormal="115" zoomScalePageLayoutView="0" workbookViewId="0" topLeftCell="A1">
      <selection activeCell="A1" sqref="A1:E1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5" style="44" customWidth="1"/>
    <col min="4" max="4" width="21.16015625" style="44" customWidth="1"/>
    <col min="5" max="5" width="17.16015625" style="44" customWidth="1"/>
    <col min="6" max="16384" width="9.33203125" style="44" customWidth="1"/>
  </cols>
  <sheetData>
    <row r="1" spans="1:5" ht="24" customHeight="1">
      <c r="A1" s="215" t="s">
        <v>243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47">
        <v>0</v>
      </c>
      <c r="D2" s="47"/>
      <c r="E2" s="47"/>
    </row>
    <row r="4" spans="1:5" ht="20.25" customHeight="1">
      <c r="A4" s="214" t="s">
        <v>195</v>
      </c>
      <c r="B4" s="214"/>
      <c r="C4" s="51"/>
      <c r="D4" s="47"/>
      <c r="E4" s="47"/>
    </row>
    <row r="6" spans="1:5" ht="56.25" customHeight="1">
      <c r="A6" s="52" t="s">
        <v>183</v>
      </c>
      <c r="B6" s="36" t="s">
        <v>21</v>
      </c>
      <c r="C6" s="36" t="s">
        <v>225</v>
      </c>
      <c r="D6" s="36" t="s">
        <v>226</v>
      </c>
      <c r="E6" s="36" t="s">
        <v>227</v>
      </c>
    </row>
    <row r="7" spans="1:5" ht="14.25">
      <c r="A7" s="45">
        <v>1</v>
      </c>
      <c r="B7" s="45">
        <v>2</v>
      </c>
      <c r="C7" s="45">
        <v>3</v>
      </c>
      <c r="D7" s="45">
        <v>4</v>
      </c>
      <c r="E7" s="45">
        <v>5</v>
      </c>
    </row>
    <row r="8" spans="1:5" ht="21" customHeight="1">
      <c r="A8" s="48">
        <v>1</v>
      </c>
      <c r="B8" s="49"/>
      <c r="C8" s="46"/>
      <c r="D8" s="46"/>
      <c r="E8" s="46"/>
    </row>
    <row r="9" spans="1:5" ht="21" customHeight="1">
      <c r="A9" s="48"/>
      <c r="B9" s="56"/>
      <c r="C9" s="46"/>
      <c r="D9" s="46"/>
      <c r="E9" s="46"/>
    </row>
    <row r="10" spans="1:5" ht="21" customHeight="1">
      <c r="A10" s="48"/>
      <c r="B10" s="49"/>
      <c r="C10" s="46"/>
      <c r="D10" s="46"/>
      <c r="E10" s="46"/>
    </row>
    <row r="11" spans="1:5" ht="14.25">
      <c r="A11" s="212" t="s">
        <v>193</v>
      </c>
      <c r="B11" s="213"/>
      <c r="C11" s="52" t="s">
        <v>121</v>
      </c>
      <c r="D11" s="52" t="s">
        <v>121</v>
      </c>
      <c r="E11" s="46">
        <v>0</v>
      </c>
    </row>
  </sheetData>
  <sheetProtection/>
  <mergeCells count="4">
    <mergeCell ref="A1:E1"/>
    <mergeCell ref="A2:B2"/>
    <mergeCell ref="A4:B4"/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115" zoomScaleNormal="115" zoomScaleSheetLayoutView="145" zoomScalePageLayoutView="0" workbookViewId="0" topLeftCell="A7">
      <selection activeCell="F24" sqref="F24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6" width="20.16015625" style="44" customWidth="1"/>
    <col min="7" max="16384" width="9.33203125" style="44" customWidth="1"/>
  </cols>
  <sheetData>
    <row r="1" spans="1:6" ht="24" customHeight="1">
      <c r="A1" s="215" t="s">
        <v>244</v>
      </c>
      <c r="B1" s="215"/>
      <c r="C1" s="215"/>
      <c r="D1" s="215"/>
      <c r="E1" s="215"/>
      <c r="F1" s="215"/>
    </row>
    <row r="2" spans="1:6" ht="20.25" customHeight="1">
      <c r="A2" s="214" t="s">
        <v>196</v>
      </c>
      <c r="B2" s="214"/>
      <c r="C2" s="108">
        <v>244</v>
      </c>
      <c r="D2" s="47"/>
      <c r="E2" s="47"/>
      <c r="F2" s="47"/>
    </row>
    <row r="4" spans="1:6" ht="20.25" customHeight="1">
      <c r="A4" s="214" t="s">
        <v>195</v>
      </c>
      <c r="B4" s="214"/>
      <c r="C4" s="51" t="s">
        <v>390</v>
      </c>
      <c r="D4" s="47"/>
      <c r="E4" s="47"/>
      <c r="F4" s="47"/>
    </row>
    <row r="6" spans="1:6" ht="20.25" customHeight="1">
      <c r="A6" s="216" t="s">
        <v>248</v>
      </c>
      <c r="B6" s="216"/>
      <c r="C6" s="216"/>
      <c r="D6" s="216"/>
      <c r="E6" s="216"/>
      <c r="F6" s="216"/>
    </row>
    <row r="7" spans="1:6" ht="56.25" customHeight="1">
      <c r="A7" s="52" t="s">
        <v>183</v>
      </c>
      <c r="B7" s="36" t="s">
        <v>197</v>
      </c>
      <c r="C7" s="36" t="s">
        <v>245</v>
      </c>
      <c r="D7" s="36" t="s">
        <v>246</v>
      </c>
      <c r="E7" s="36" t="s">
        <v>247</v>
      </c>
      <c r="F7" s="36" t="s">
        <v>200</v>
      </c>
    </row>
    <row r="8" spans="1:6" ht="14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ht="48" customHeight="1">
      <c r="A9" s="48"/>
      <c r="B9" s="57" t="s">
        <v>445</v>
      </c>
      <c r="C9" s="106">
        <v>1</v>
      </c>
      <c r="D9" s="106">
        <v>12</v>
      </c>
      <c r="E9" s="46">
        <v>3120</v>
      </c>
      <c r="F9" s="46">
        <v>37440</v>
      </c>
    </row>
    <row r="10" spans="1:6" ht="35.25" customHeight="1">
      <c r="A10" s="48"/>
      <c r="B10" s="57" t="s">
        <v>444</v>
      </c>
      <c r="C10" s="106">
        <v>1</v>
      </c>
      <c r="D10" s="106">
        <v>12</v>
      </c>
      <c r="E10" s="46">
        <v>3559.32</v>
      </c>
      <c r="F10" s="46">
        <f>C10*D10*E10</f>
        <v>42711.840000000004</v>
      </c>
    </row>
    <row r="11" spans="1:6" ht="21" customHeight="1">
      <c r="A11" s="48"/>
      <c r="B11" s="57"/>
      <c r="C11" s="46"/>
      <c r="D11" s="46"/>
      <c r="E11" s="46"/>
      <c r="F11" s="46"/>
    </row>
    <row r="12" spans="1:6" ht="14.25">
      <c r="A12" s="212" t="s">
        <v>193</v>
      </c>
      <c r="B12" s="213"/>
      <c r="C12" s="52" t="s">
        <v>121</v>
      </c>
      <c r="D12" s="52" t="s">
        <v>121</v>
      </c>
      <c r="E12" s="52" t="s">
        <v>121</v>
      </c>
      <c r="F12" s="55">
        <f>F10+F9</f>
        <v>80151.84</v>
      </c>
    </row>
    <row r="13" spans="1:6" ht="14.25">
      <c r="A13" s="115"/>
      <c r="B13" s="115"/>
      <c r="C13" s="116"/>
      <c r="D13" s="116"/>
      <c r="E13" s="116"/>
      <c r="F13" s="117"/>
    </row>
    <row r="14" spans="1:6" ht="14.25">
      <c r="A14" s="215" t="s">
        <v>244</v>
      </c>
      <c r="B14" s="215"/>
      <c r="C14" s="215"/>
      <c r="D14" s="215"/>
      <c r="E14" s="215"/>
      <c r="F14" s="215"/>
    </row>
    <row r="15" spans="1:6" ht="14.25">
      <c r="A15" s="214" t="s">
        <v>196</v>
      </c>
      <c r="B15" s="214"/>
      <c r="C15" s="108">
        <v>244</v>
      </c>
      <c r="D15" s="47"/>
      <c r="E15" s="47"/>
      <c r="F15" s="47"/>
    </row>
    <row r="17" spans="1:6" ht="14.25">
      <c r="A17" s="214" t="s">
        <v>195</v>
      </c>
      <c r="B17" s="214"/>
      <c r="C17" s="51" t="s">
        <v>446</v>
      </c>
      <c r="D17" s="47"/>
      <c r="E17" s="47"/>
      <c r="F17" s="47"/>
    </row>
    <row r="19" spans="1:6" ht="14.25">
      <c r="A19" s="216" t="s">
        <v>248</v>
      </c>
      <c r="B19" s="216"/>
      <c r="C19" s="216"/>
      <c r="D19" s="216"/>
      <c r="E19" s="216"/>
      <c r="F19" s="216"/>
    </row>
    <row r="20" spans="1:6" ht="28.5">
      <c r="A20" s="109" t="s">
        <v>183</v>
      </c>
      <c r="B20" s="110" t="s">
        <v>197</v>
      </c>
      <c r="C20" s="110" t="s">
        <v>245</v>
      </c>
      <c r="D20" s="110" t="s">
        <v>246</v>
      </c>
      <c r="E20" s="110" t="s">
        <v>247</v>
      </c>
      <c r="F20" s="110" t="s">
        <v>200</v>
      </c>
    </row>
    <row r="21" spans="1:6" ht="14.25">
      <c r="A21" s="45">
        <v>1</v>
      </c>
      <c r="B21" s="45">
        <v>2</v>
      </c>
      <c r="C21" s="45">
        <v>3</v>
      </c>
      <c r="D21" s="45">
        <v>4</v>
      </c>
      <c r="E21" s="45">
        <v>5</v>
      </c>
      <c r="F21" s="45">
        <v>6</v>
      </c>
    </row>
    <row r="22" spans="1:6" ht="57">
      <c r="A22" s="48"/>
      <c r="B22" s="57" t="s">
        <v>447</v>
      </c>
      <c r="C22" s="106">
        <v>1</v>
      </c>
      <c r="D22" s="106">
        <v>4</v>
      </c>
      <c r="E22" s="46">
        <v>1800</v>
      </c>
      <c r="F22" s="46">
        <f>C22*D22*E22</f>
        <v>7200</v>
      </c>
    </row>
    <row r="23" spans="1:6" ht="14.25">
      <c r="A23" s="48"/>
      <c r="B23" s="57"/>
      <c r="C23" s="46"/>
      <c r="D23" s="46"/>
      <c r="E23" s="46"/>
      <c r="F23" s="46"/>
    </row>
    <row r="24" spans="1:6" ht="14.25">
      <c r="A24" s="212" t="s">
        <v>193</v>
      </c>
      <c r="B24" s="213"/>
      <c r="C24" s="109" t="s">
        <v>121</v>
      </c>
      <c r="D24" s="109" t="s">
        <v>121</v>
      </c>
      <c r="E24" s="109" t="s">
        <v>121</v>
      </c>
      <c r="F24" s="55">
        <f>F22</f>
        <v>7200</v>
      </c>
    </row>
  </sheetData>
  <sheetProtection/>
  <mergeCells count="10">
    <mergeCell ref="A1:F1"/>
    <mergeCell ref="A6:F6"/>
    <mergeCell ref="A15:B15"/>
    <mergeCell ref="A17:B17"/>
    <mergeCell ref="A19:F19"/>
    <mergeCell ref="A24:B24"/>
    <mergeCell ref="A14:F14"/>
    <mergeCell ref="A2:B2"/>
    <mergeCell ref="A4:B4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115" zoomScaleNormal="115" zoomScalePageLayoutView="0" workbookViewId="0" topLeftCell="A1">
      <selection activeCell="C4" sqref="C4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5" width="20.16015625" style="44" customWidth="1"/>
    <col min="6" max="16384" width="9.33203125" style="44" customWidth="1"/>
  </cols>
  <sheetData>
    <row r="1" spans="1:5" ht="24" customHeight="1">
      <c r="A1" s="215" t="s">
        <v>244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108"/>
      <c r="D2" s="47"/>
      <c r="E2" s="47"/>
    </row>
    <row r="4" spans="1:5" ht="20.25" customHeight="1">
      <c r="A4" s="214" t="s">
        <v>195</v>
      </c>
      <c r="B4" s="214"/>
      <c r="C4" s="51"/>
      <c r="D4" s="47"/>
      <c r="E4" s="47"/>
    </row>
    <row r="6" spans="1:5" ht="20.25" customHeight="1">
      <c r="A6" s="216" t="s">
        <v>249</v>
      </c>
      <c r="B6" s="216"/>
      <c r="C6" s="216"/>
      <c r="D6" s="216"/>
      <c r="E6" s="216"/>
    </row>
    <row r="7" spans="1:5" ht="56.25" customHeight="1">
      <c r="A7" s="52" t="s">
        <v>183</v>
      </c>
      <c r="B7" s="36" t="s">
        <v>197</v>
      </c>
      <c r="C7" s="36" t="s">
        <v>250</v>
      </c>
      <c r="D7" s="36" t="s">
        <v>251</v>
      </c>
      <c r="E7" s="36" t="s">
        <v>252</v>
      </c>
    </row>
    <row r="8" spans="1:5" ht="14.2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4.5" customHeight="1">
      <c r="A9" s="48">
        <v>1</v>
      </c>
      <c r="B9" s="50"/>
      <c r="C9" s="46"/>
      <c r="D9" s="46"/>
      <c r="E9" s="46"/>
    </row>
    <row r="10" spans="1:5" ht="14.25">
      <c r="A10" s="212" t="s">
        <v>193</v>
      </c>
      <c r="B10" s="213"/>
      <c r="C10" s="52" t="s">
        <v>121</v>
      </c>
      <c r="D10" s="52" t="s">
        <v>121</v>
      </c>
      <c r="E10" s="52">
        <f>E9</f>
        <v>0</v>
      </c>
    </row>
  </sheetData>
  <sheetProtection/>
  <mergeCells count="5">
    <mergeCell ref="A1:E1"/>
    <mergeCell ref="A2:B2"/>
    <mergeCell ref="A4:B4"/>
    <mergeCell ref="A6:E6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115" zoomScaleNormal="115" zoomScalePageLayoutView="0" workbookViewId="0" topLeftCell="A4">
      <selection activeCell="B9" sqref="B9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5" width="20.16015625" style="44" customWidth="1"/>
    <col min="6" max="6" width="19.33203125" style="44" customWidth="1"/>
    <col min="7" max="16384" width="9.33203125" style="44" customWidth="1"/>
  </cols>
  <sheetData>
    <row r="1" spans="1:6" ht="24" customHeight="1">
      <c r="A1" s="215" t="s">
        <v>244</v>
      </c>
      <c r="B1" s="215"/>
      <c r="C1" s="215"/>
      <c r="D1" s="215"/>
      <c r="E1" s="215"/>
      <c r="F1" s="215"/>
    </row>
    <row r="2" spans="1:6" ht="20.25" customHeight="1">
      <c r="A2" s="214" t="s">
        <v>196</v>
      </c>
      <c r="B2" s="214"/>
      <c r="C2" s="108">
        <v>244</v>
      </c>
      <c r="D2" s="47"/>
      <c r="E2" s="47"/>
      <c r="F2" s="47"/>
    </row>
    <row r="4" spans="1:6" ht="20.25" customHeight="1">
      <c r="A4" s="214" t="s">
        <v>195</v>
      </c>
      <c r="B4" s="214"/>
      <c r="C4" s="51" t="s">
        <v>390</v>
      </c>
      <c r="D4" s="47"/>
      <c r="E4" s="47"/>
      <c r="F4" s="47"/>
    </row>
    <row r="6" spans="1:6" ht="20.25" customHeight="1">
      <c r="A6" s="216" t="s">
        <v>262</v>
      </c>
      <c r="B6" s="216"/>
      <c r="C6" s="216"/>
      <c r="D6" s="216"/>
      <c r="E6" s="216"/>
      <c r="F6" s="216"/>
    </row>
    <row r="7" spans="1:6" ht="56.25" customHeight="1">
      <c r="A7" s="52" t="s">
        <v>183</v>
      </c>
      <c r="B7" s="36" t="s">
        <v>21</v>
      </c>
      <c r="C7" s="36" t="s">
        <v>253</v>
      </c>
      <c r="D7" s="36" t="s">
        <v>254</v>
      </c>
      <c r="E7" s="36" t="s">
        <v>255</v>
      </c>
      <c r="F7" s="36" t="s">
        <v>256</v>
      </c>
    </row>
    <row r="8" spans="1:6" ht="14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ht="22.5" customHeight="1">
      <c r="A9" s="53"/>
      <c r="B9" s="58" t="s">
        <v>257</v>
      </c>
      <c r="C9" s="118">
        <v>45153</v>
      </c>
      <c r="D9" s="55">
        <v>9.38</v>
      </c>
      <c r="E9" s="55"/>
      <c r="F9" s="55">
        <v>423721.65</v>
      </c>
    </row>
    <row r="10" spans="1:6" ht="21" customHeight="1">
      <c r="A10" s="48"/>
      <c r="B10" s="57" t="s">
        <v>560</v>
      </c>
      <c r="C10" s="106">
        <v>45153</v>
      </c>
      <c r="D10" s="46">
        <v>9.38</v>
      </c>
      <c r="E10" s="46"/>
      <c r="F10" s="46">
        <v>423721.65</v>
      </c>
    </row>
    <row r="11" spans="1:6" ht="21" customHeight="1">
      <c r="A11" s="48"/>
      <c r="B11" s="58" t="s">
        <v>258</v>
      </c>
      <c r="C11" s="171">
        <v>319.135291</v>
      </c>
      <c r="D11" s="55">
        <v>2742.312</v>
      </c>
      <c r="E11" s="55"/>
      <c r="F11" s="55">
        <v>875168.54</v>
      </c>
    </row>
    <row r="12" spans="1:6" ht="21" customHeight="1">
      <c r="A12" s="48"/>
      <c r="B12" s="57" t="s">
        <v>560</v>
      </c>
      <c r="C12" s="172">
        <v>255.30823</v>
      </c>
      <c r="D12" s="46">
        <v>2742.312</v>
      </c>
      <c r="E12" s="46"/>
      <c r="F12" s="46">
        <v>700134.83</v>
      </c>
    </row>
    <row r="13" spans="1:6" ht="21" customHeight="1">
      <c r="A13" s="48"/>
      <c r="B13" s="58" t="s">
        <v>259</v>
      </c>
      <c r="C13" s="118">
        <v>0</v>
      </c>
      <c r="D13" s="55">
        <v>0</v>
      </c>
      <c r="E13" s="55">
        <v>0</v>
      </c>
      <c r="F13" s="55">
        <v>0</v>
      </c>
    </row>
    <row r="14" spans="1:6" ht="21" customHeight="1">
      <c r="A14" s="48"/>
      <c r="B14" s="57" t="s">
        <v>66</v>
      </c>
      <c r="C14" s="106"/>
      <c r="D14" s="46"/>
      <c r="E14" s="46"/>
      <c r="F14" s="46"/>
    </row>
    <row r="15" spans="1:6" ht="21" customHeight="1">
      <c r="A15" s="48"/>
      <c r="B15" s="58" t="s">
        <v>260</v>
      </c>
      <c r="C15" s="118">
        <v>1557.8</v>
      </c>
      <c r="D15" s="55">
        <v>27.83</v>
      </c>
      <c r="E15" s="55"/>
      <c r="F15" s="55">
        <v>43353.57</v>
      </c>
    </row>
    <row r="16" spans="1:6" ht="21" customHeight="1">
      <c r="A16" s="48"/>
      <c r="B16" s="57" t="s">
        <v>66</v>
      </c>
      <c r="C16" s="106"/>
      <c r="D16" s="46"/>
      <c r="E16" s="46"/>
      <c r="F16" s="46"/>
    </row>
    <row r="17" spans="1:6" ht="21" customHeight="1">
      <c r="A17" s="48"/>
      <c r="B17" s="58" t="s">
        <v>261</v>
      </c>
      <c r="C17" s="118">
        <v>1557.8</v>
      </c>
      <c r="D17" s="55">
        <v>28.18</v>
      </c>
      <c r="E17" s="55"/>
      <c r="F17" s="55">
        <v>43898.8</v>
      </c>
    </row>
    <row r="18" spans="1:6" ht="21" customHeight="1">
      <c r="A18" s="48"/>
      <c r="B18" s="58" t="s">
        <v>484</v>
      </c>
      <c r="C18" s="46"/>
      <c r="D18" s="46"/>
      <c r="E18" s="46"/>
      <c r="F18" s="46"/>
    </row>
    <row r="19" spans="1:6" ht="14.25">
      <c r="A19" s="212" t="s">
        <v>193</v>
      </c>
      <c r="B19" s="213"/>
      <c r="C19" s="52" t="s">
        <v>121</v>
      </c>
      <c r="D19" s="52" t="s">
        <v>121</v>
      </c>
      <c r="E19" s="52" t="s">
        <v>121</v>
      </c>
      <c r="F19" s="119">
        <f>F9+F11+F15+F17+F18+F10+F12</f>
        <v>2509999.04</v>
      </c>
    </row>
  </sheetData>
  <sheetProtection/>
  <mergeCells count="5">
    <mergeCell ref="A2:B2"/>
    <mergeCell ref="A4:B4"/>
    <mergeCell ref="A19:B19"/>
    <mergeCell ref="A1:F1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5" zoomScaleNormal="115" zoomScalePageLayoutView="0" workbookViewId="0" topLeftCell="A1">
      <selection activeCell="B28" sqref="B28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5" width="20.16015625" style="44" customWidth="1"/>
    <col min="6" max="16384" width="9.33203125" style="44" customWidth="1"/>
  </cols>
  <sheetData>
    <row r="1" spans="1:5" ht="24" customHeight="1">
      <c r="A1" s="215" t="s">
        <v>244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47"/>
      <c r="D2" s="47"/>
      <c r="E2" s="47"/>
    </row>
    <row r="4" spans="1:5" ht="20.25" customHeight="1">
      <c r="A4" s="214" t="s">
        <v>195</v>
      </c>
      <c r="B4" s="214"/>
      <c r="C4" s="51"/>
      <c r="D4" s="47"/>
      <c r="E4" s="47"/>
    </row>
    <row r="6" spans="1:5" ht="20.25" customHeight="1">
      <c r="A6" s="216" t="s">
        <v>276</v>
      </c>
      <c r="B6" s="216"/>
      <c r="C6" s="216"/>
      <c r="D6" s="216"/>
      <c r="E6" s="216"/>
    </row>
    <row r="7" spans="1:5" ht="56.25" customHeight="1">
      <c r="A7" s="52" t="s">
        <v>183</v>
      </c>
      <c r="B7" s="36" t="s">
        <v>21</v>
      </c>
      <c r="C7" s="36" t="s">
        <v>263</v>
      </c>
      <c r="D7" s="36" t="s">
        <v>264</v>
      </c>
      <c r="E7" s="36" t="s">
        <v>265</v>
      </c>
    </row>
    <row r="8" spans="1:5" ht="14.2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24.75" customHeight="1">
      <c r="A9" s="48"/>
      <c r="B9" s="57" t="s">
        <v>266</v>
      </c>
      <c r="C9" s="52" t="s">
        <v>121</v>
      </c>
      <c r="D9" s="52" t="s">
        <v>121</v>
      </c>
      <c r="E9" s="46"/>
    </row>
    <row r="10" spans="1:5" ht="20.25" customHeight="1">
      <c r="A10" s="48"/>
      <c r="B10" s="57" t="s">
        <v>66</v>
      </c>
      <c r="C10" s="46"/>
      <c r="D10" s="46"/>
      <c r="E10" s="46"/>
    </row>
    <row r="11" spans="1:5" ht="20.25" customHeight="1">
      <c r="A11" s="48"/>
      <c r="B11" s="57" t="s">
        <v>267</v>
      </c>
      <c r="C11" s="52" t="s">
        <v>121</v>
      </c>
      <c r="D11" s="52" t="s">
        <v>121</v>
      </c>
      <c r="E11" s="46"/>
    </row>
    <row r="12" spans="1:5" ht="21" customHeight="1">
      <c r="A12" s="48"/>
      <c r="B12" s="57" t="s">
        <v>66</v>
      </c>
      <c r="C12" s="46"/>
      <c r="D12" s="46"/>
      <c r="E12" s="46"/>
    </row>
    <row r="13" spans="1:5" ht="14.25">
      <c r="A13" s="212" t="s">
        <v>193</v>
      </c>
      <c r="B13" s="213"/>
      <c r="C13" s="52" t="s">
        <v>121</v>
      </c>
      <c r="D13" s="52" t="s">
        <v>121</v>
      </c>
      <c r="E13" s="52"/>
    </row>
  </sheetData>
  <sheetProtection/>
  <mergeCells count="5">
    <mergeCell ref="A1:E1"/>
    <mergeCell ref="A2:B2"/>
    <mergeCell ref="A4:B4"/>
    <mergeCell ref="A6:E6"/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115" zoomScaleNormal="115" zoomScalePageLayoutView="0" workbookViewId="0" topLeftCell="A1">
      <selection activeCell="E20" sqref="E20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5" width="20.16015625" style="44" customWidth="1"/>
    <col min="6" max="6" width="17.16015625" style="44" bestFit="1" customWidth="1"/>
    <col min="7" max="7" width="11" style="44" bestFit="1" customWidth="1"/>
    <col min="8" max="9" width="18.33203125" style="44" bestFit="1" customWidth="1"/>
    <col min="10" max="16384" width="9.33203125" style="44" customWidth="1"/>
  </cols>
  <sheetData>
    <row r="1" spans="1:5" ht="24" customHeight="1">
      <c r="A1" s="215" t="s">
        <v>244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108">
        <v>244</v>
      </c>
      <c r="D2" s="47"/>
      <c r="E2" s="47"/>
    </row>
    <row r="4" spans="1:5" ht="20.25" customHeight="1">
      <c r="A4" s="214" t="s">
        <v>195</v>
      </c>
      <c r="B4" s="214"/>
      <c r="C4" s="51" t="s">
        <v>390</v>
      </c>
      <c r="D4" s="47"/>
      <c r="E4" s="47"/>
    </row>
    <row r="6" spans="1:5" ht="20.25" customHeight="1">
      <c r="A6" s="216" t="s">
        <v>277</v>
      </c>
      <c r="B6" s="216"/>
      <c r="C6" s="216"/>
      <c r="D6" s="216"/>
      <c r="E6" s="216"/>
    </row>
    <row r="7" spans="1:5" ht="56.25" customHeight="1">
      <c r="A7" s="52" t="s">
        <v>183</v>
      </c>
      <c r="B7" s="36" t="s">
        <v>197</v>
      </c>
      <c r="C7" s="36" t="s">
        <v>268</v>
      </c>
      <c r="D7" s="36" t="s">
        <v>269</v>
      </c>
      <c r="E7" s="36" t="s">
        <v>270</v>
      </c>
    </row>
    <row r="8" spans="1:5" ht="14.2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32.25" customHeight="1">
      <c r="A9" s="59" t="s">
        <v>32</v>
      </c>
      <c r="B9" s="57" t="s">
        <v>271</v>
      </c>
      <c r="C9" s="52" t="s">
        <v>121</v>
      </c>
      <c r="D9" s="52" t="s">
        <v>121</v>
      </c>
      <c r="E9" s="57"/>
    </row>
    <row r="10" spans="1:6" ht="20.25" customHeight="1">
      <c r="A10" s="57"/>
      <c r="B10" s="49" t="s">
        <v>450</v>
      </c>
      <c r="C10" s="57" t="s">
        <v>32</v>
      </c>
      <c r="D10" s="57" t="s">
        <v>161</v>
      </c>
      <c r="E10" s="57" t="s">
        <v>561</v>
      </c>
      <c r="F10" s="161"/>
    </row>
    <row r="11" spans="1:5" ht="32.25" customHeight="1">
      <c r="A11" s="57"/>
      <c r="B11" s="49" t="s">
        <v>272</v>
      </c>
      <c r="C11" s="57" t="s">
        <v>32</v>
      </c>
      <c r="D11" s="57" t="s">
        <v>161</v>
      </c>
      <c r="E11" s="57" t="s">
        <v>526</v>
      </c>
    </row>
    <row r="12" spans="1:5" ht="33.75" customHeight="1">
      <c r="A12" s="57"/>
      <c r="B12" s="49" t="s">
        <v>490</v>
      </c>
      <c r="C12" s="57" t="s">
        <v>32</v>
      </c>
      <c r="D12" s="57" t="s">
        <v>161</v>
      </c>
      <c r="E12" s="57" t="s">
        <v>562</v>
      </c>
    </row>
    <row r="13" spans="1:5" ht="31.5" customHeight="1">
      <c r="A13" s="57"/>
      <c r="B13" s="46" t="s">
        <v>449</v>
      </c>
      <c r="C13" s="120">
        <v>1</v>
      </c>
      <c r="D13" s="120">
        <v>12</v>
      </c>
      <c r="E13" s="123">
        <v>26431.61</v>
      </c>
    </row>
    <row r="14" spans="1:5" ht="20.25" customHeight="1">
      <c r="A14" s="57"/>
      <c r="B14" s="46" t="s">
        <v>491</v>
      </c>
      <c r="C14" s="46">
        <v>1</v>
      </c>
      <c r="D14" s="46">
        <v>1</v>
      </c>
      <c r="E14" s="123">
        <v>4505.6</v>
      </c>
    </row>
    <row r="15" spans="1:5" ht="20.25" customHeight="1">
      <c r="A15" s="57"/>
      <c r="B15" s="49" t="s">
        <v>469</v>
      </c>
      <c r="C15" s="57"/>
      <c r="D15" s="57"/>
      <c r="E15" s="57" t="s">
        <v>535</v>
      </c>
    </row>
    <row r="16" spans="1:5" ht="21" customHeight="1">
      <c r="A16" s="59"/>
      <c r="B16" s="49" t="s">
        <v>493</v>
      </c>
      <c r="C16" s="57" t="s">
        <v>32</v>
      </c>
      <c r="D16" s="57" t="s">
        <v>161</v>
      </c>
      <c r="E16" s="57" t="s">
        <v>563</v>
      </c>
    </row>
    <row r="17" spans="1:5" ht="32.25" customHeight="1">
      <c r="A17" s="59"/>
      <c r="B17" s="57" t="s">
        <v>492</v>
      </c>
      <c r="C17" s="122">
        <v>1</v>
      </c>
      <c r="D17" s="122">
        <v>1</v>
      </c>
      <c r="E17" s="57" t="s">
        <v>564</v>
      </c>
    </row>
    <row r="18" spans="1:5" ht="32.25" customHeight="1">
      <c r="A18" s="59"/>
      <c r="B18" s="49" t="s">
        <v>448</v>
      </c>
      <c r="C18" s="57" t="s">
        <v>32</v>
      </c>
      <c r="D18" s="57" t="s">
        <v>161</v>
      </c>
      <c r="E18" s="57" t="s">
        <v>563</v>
      </c>
    </row>
    <row r="19" spans="1:5" ht="32.25" customHeight="1">
      <c r="A19" s="156"/>
      <c r="B19" s="49" t="s">
        <v>565</v>
      </c>
      <c r="C19" s="57" t="s">
        <v>32</v>
      </c>
      <c r="D19" s="57" t="s">
        <v>32</v>
      </c>
      <c r="E19" s="57" t="s">
        <v>566</v>
      </c>
    </row>
    <row r="20" spans="1:5" ht="32.25" customHeight="1">
      <c r="A20" s="156"/>
      <c r="B20" s="49"/>
      <c r="C20" s="57"/>
      <c r="D20" s="57"/>
      <c r="E20" s="57"/>
    </row>
    <row r="21" spans="1:6" ht="32.25" customHeight="1">
      <c r="A21" s="156"/>
      <c r="B21" s="49"/>
      <c r="C21" s="57"/>
      <c r="D21" s="57"/>
      <c r="E21" s="57"/>
      <c r="F21" s="161"/>
    </row>
    <row r="22" spans="1:5" ht="32.25" customHeight="1">
      <c r="A22" s="156"/>
      <c r="B22" s="49"/>
      <c r="C22" s="57"/>
      <c r="D22" s="57"/>
      <c r="E22" s="57"/>
    </row>
    <row r="23" spans="1:5" ht="14.25">
      <c r="A23" s="212" t="s">
        <v>193</v>
      </c>
      <c r="B23" s="213"/>
      <c r="C23" s="52" t="s">
        <v>121</v>
      </c>
      <c r="D23" s="52" t="s">
        <v>121</v>
      </c>
      <c r="E23" s="147">
        <f>E10+E11+E12+E13+E14+E15+E16+E17+E18+E19</f>
        <v>239370.53</v>
      </c>
    </row>
    <row r="25" spans="1:5" ht="14.25">
      <c r="A25" s="215" t="s">
        <v>244</v>
      </c>
      <c r="B25" s="215"/>
      <c r="C25" s="215"/>
      <c r="D25" s="215"/>
      <c r="E25" s="215"/>
    </row>
    <row r="26" spans="1:5" ht="14.25">
      <c r="A26" s="214" t="s">
        <v>196</v>
      </c>
      <c r="B26" s="214"/>
      <c r="C26" s="108">
        <v>244</v>
      </c>
      <c r="D26" s="47"/>
      <c r="E26" s="47"/>
    </row>
    <row r="28" spans="1:5" ht="14.25">
      <c r="A28" s="214" t="s">
        <v>195</v>
      </c>
      <c r="B28" s="214"/>
      <c r="C28" s="51" t="s">
        <v>391</v>
      </c>
      <c r="D28" s="47"/>
      <c r="E28" s="47"/>
    </row>
    <row r="30" spans="1:5" ht="14.25">
      <c r="A30" s="216" t="s">
        <v>277</v>
      </c>
      <c r="B30" s="216"/>
      <c r="C30" s="216"/>
      <c r="D30" s="216"/>
      <c r="E30" s="216"/>
    </row>
    <row r="31" spans="1:5" ht="28.5">
      <c r="A31" s="109" t="s">
        <v>183</v>
      </c>
      <c r="B31" s="110" t="s">
        <v>197</v>
      </c>
      <c r="C31" s="110" t="s">
        <v>268</v>
      </c>
      <c r="D31" s="110" t="s">
        <v>269</v>
      </c>
      <c r="E31" s="110" t="s">
        <v>270</v>
      </c>
    </row>
    <row r="32" spans="1:5" ht="14.25">
      <c r="A32" s="45">
        <v>1</v>
      </c>
      <c r="B32" s="45">
        <v>2</v>
      </c>
      <c r="C32" s="45">
        <v>3</v>
      </c>
      <c r="D32" s="45">
        <v>4</v>
      </c>
      <c r="E32" s="45">
        <v>5</v>
      </c>
    </row>
    <row r="33" spans="1:5" ht="28.5">
      <c r="A33" s="59" t="s">
        <v>32</v>
      </c>
      <c r="B33" s="57" t="s">
        <v>271</v>
      </c>
      <c r="C33" s="109" t="s">
        <v>121</v>
      </c>
      <c r="D33" s="109" t="s">
        <v>121</v>
      </c>
      <c r="E33" s="57"/>
    </row>
    <row r="34" spans="1:5" ht="14.25">
      <c r="A34" s="57"/>
      <c r="B34" s="46"/>
      <c r="C34" s="46"/>
      <c r="D34" s="46"/>
      <c r="E34" s="46"/>
    </row>
    <row r="35" spans="1:5" ht="14.25">
      <c r="A35" s="57" t="s">
        <v>33</v>
      </c>
      <c r="B35" s="49" t="s">
        <v>450</v>
      </c>
      <c r="C35" s="57" t="s">
        <v>32</v>
      </c>
      <c r="D35" s="57" t="s">
        <v>36</v>
      </c>
      <c r="E35" s="57" t="s">
        <v>567</v>
      </c>
    </row>
    <row r="36" spans="1:5" ht="14.25">
      <c r="A36" s="59" t="s">
        <v>34</v>
      </c>
      <c r="B36" s="57" t="s">
        <v>500</v>
      </c>
      <c r="C36" s="109"/>
      <c r="D36" s="109"/>
      <c r="E36" s="57"/>
    </row>
    <row r="37" spans="1:5" ht="14.25">
      <c r="A37" s="59"/>
      <c r="B37" s="49" t="s">
        <v>519</v>
      </c>
      <c r="C37" s="57"/>
      <c r="D37" s="57"/>
      <c r="E37" s="57"/>
    </row>
    <row r="38" spans="1:5" ht="28.5">
      <c r="A38" s="59" t="s">
        <v>35</v>
      </c>
      <c r="B38" s="57" t="s">
        <v>273</v>
      </c>
      <c r="C38" s="109" t="s">
        <v>121</v>
      </c>
      <c r="D38" s="109" t="s">
        <v>121</v>
      </c>
      <c r="E38" s="57"/>
    </row>
    <row r="39" spans="1:5" ht="14.25">
      <c r="A39" s="59"/>
      <c r="B39" s="57"/>
      <c r="C39" s="122"/>
      <c r="D39" s="122"/>
      <c r="E39" s="57"/>
    </row>
    <row r="40" spans="1:5" ht="14.25">
      <c r="A40" s="59"/>
      <c r="B40" s="49"/>
      <c r="C40" s="57"/>
      <c r="D40" s="57"/>
      <c r="E40" s="57"/>
    </row>
    <row r="41" spans="1:5" ht="14.25">
      <c r="A41" s="59"/>
      <c r="B41" s="49"/>
      <c r="C41" s="57"/>
      <c r="D41" s="57"/>
      <c r="E41" s="57"/>
    </row>
    <row r="42" spans="1:5" ht="14.25">
      <c r="A42" s="212" t="s">
        <v>193</v>
      </c>
      <c r="B42" s="213"/>
      <c r="C42" s="109" t="s">
        <v>121</v>
      </c>
      <c r="D42" s="109" t="s">
        <v>121</v>
      </c>
      <c r="E42" s="124" t="s">
        <v>567</v>
      </c>
    </row>
  </sheetData>
  <sheetProtection/>
  <mergeCells count="10">
    <mergeCell ref="A26:B26"/>
    <mergeCell ref="A28:B28"/>
    <mergeCell ref="A30:E30"/>
    <mergeCell ref="A42:B42"/>
    <mergeCell ref="A1:E1"/>
    <mergeCell ref="A2:B2"/>
    <mergeCell ref="A4:B4"/>
    <mergeCell ref="A6:E6"/>
    <mergeCell ref="A23:B23"/>
    <mergeCell ref="A25:E2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="115" zoomScaleNormal="115" zoomScalePageLayoutView="0" workbookViewId="0" topLeftCell="A7">
      <selection activeCell="D11" sqref="D11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4" width="20.16015625" style="44" customWidth="1"/>
    <col min="5" max="5" width="15.33203125" style="44" bestFit="1" customWidth="1"/>
    <col min="6" max="16384" width="9.33203125" style="44" customWidth="1"/>
  </cols>
  <sheetData>
    <row r="1" spans="1:4" ht="24" customHeight="1">
      <c r="A1" s="215" t="s">
        <v>244</v>
      </c>
      <c r="B1" s="215"/>
      <c r="C1" s="215"/>
      <c r="D1" s="215"/>
    </row>
    <row r="2" spans="1:4" ht="20.25" customHeight="1">
      <c r="A2" s="214" t="s">
        <v>196</v>
      </c>
      <c r="B2" s="214"/>
      <c r="C2" s="108">
        <v>244</v>
      </c>
      <c r="D2" s="47"/>
    </row>
    <row r="4" spans="1:4" ht="20.25" customHeight="1">
      <c r="A4" s="214" t="s">
        <v>195</v>
      </c>
      <c r="B4" s="214"/>
      <c r="C4" s="51" t="s">
        <v>390</v>
      </c>
      <c r="D4" s="47"/>
    </row>
    <row r="6" spans="1:4" ht="20.25" customHeight="1">
      <c r="A6" s="216" t="s">
        <v>278</v>
      </c>
      <c r="B6" s="216"/>
      <c r="C6" s="216"/>
      <c r="D6" s="216"/>
    </row>
    <row r="7" spans="1:4" ht="56.25" customHeight="1">
      <c r="A7" s="52" t="s">
        <v>183</v>
      </c>
      <c r="B7" s="36" t="s">
        <v>197</v>
      </c>
      <c r="C7" s="36" t="s">
        <v>274</v>
      </c>
      <c r="D7" s="36" t="s">
        <v>275</v>
      </c>
    </row>
    <row r="8" spans="1:4" ht="14.25">
      <c r="A8" s="45">
        <v>1</v>
      </c>
      <c r="B8" s="45">
        <v>2</v>
      </c>
      <c r="C8" s="45">
        <v>3</v>
      </c>
      <c r="D8" s="45">
        <v>4</v>
      </c>
    </row>
    <row r="9" spans="1:4" ht="14.25">
      <c r="A9" s="45"/>
      <c r="B9" s="162" t="s">
        <v>494</v>
      </c>
      <c r="C9" s="45">
        <v>1</v>
      </c>
      <c r="D9" s="164">
        <v>26057.29</v>
      </c>
    </row>
    <row r="10" spans="1:4" ht="20.25" customHeight="1">
      <c r="A10" s="59"/>
      <c r="B10" s="57" t="s">
        <v>451</v>
      </c>
      <c r="C10" s="127">
        <v>1</v>
      </c>
      <c r="D10" s="125">
        <v>30046.8</v>
      </c>
    </row>
    <row r="11" spans="1:4" ht="20.25" customHeight="1">
      <c r="A11" s="57"/>
      <c r="B11" s="37" t="s">
        <v>569</v>
      </c>
      <c r="C11" s="128" t="s">
        <v>33</v>
      </c>
      <c r="D11" s="126">
        <v>136687.5</v>
      </c>
    </row>
    <row r="12" spans="1:4" ht="20.25" customHeight="1">
      <c r="A12" s="57"/>
      <c r="B12" s="49" t="s">
        <v>452</v>
      </c>
      <c r="C12" s="128">
        <v>1</v>
      </c>
      <c r="D12" s="126">
        <v>15000</v>
      </c>
    </row>
    <row r="13" spans="1:4" ht="20.25" customHeight="1">
      <c r="A13" s="146"/>
      <c r="B13" s="152" t="s">
        <v>568</v>
      </c>
      <c r="C13" s="128">
        <v>1</v>
      </c>
      <c r="D13" s="126">
        <v>40752</v>
      </c>
    </row>
    <row r="14" spans="1:4" ht="20.25" customHeight="1">
      <c r="A14" s="146"/>
      <c r="B14" s="152"/>
      <c r="C14" s="128"/>
      <c r="D14" s="126"/>
    </row>
    <row r="15" spans="1:4" ht="20.25" customHeight="1">
      <c r="A15" s="146"/>
      <c r="B15" s="152"/>
      <c r="C15" s="128"/>
      <c r="D15" s="126"/>
    </row>
    <row r="16" spans="1:4" ht="20.25" customHeight="1">
      <c r="A16" s="146"/>
      <c r="B16" s="152"/>
      <c r="C16" s="128"/>
      <c r="D16" s="126"/>
    </row>
    <row r="17" spans="1:4" ht="20.25" customHeight="1">
      <c r="A17" s="146"/>
      <c r="B17" s="152"/>
      <c r="C17" s="128"/>
      <c r="D17" s="126"/>
    </row>
    <row r="18" spans="1:4" ht="20.25" customHeight="1">
      <c r="A18" s="146"/>
      <c r="B18" s="152"/>
      <c r="C18" s="128"/>
      <c r="D18" s="126"/>
    </row>
    <row r="19" spans="1:5" ht="14.25">
      <c r="A19" s="212" t="s">
        <v>193</v>
      </c>
      <c r="B19" s="213"/>
      <c r="C19" s="52" t="s">
        <v>121</v>
      </c>
      <c r="D19" s="119">
        <f>SUM(D9:D18)</f>
        <v>248543.59</v>
      </c>
      <c r="E19" s="44">
        <f>D19-D11</f>
        <v>111856.09</v>
      </c>
    </row>
    <row r="21" spans="1:4" ht="14.25">
      <c r="A21" s="215" t="s">
        <v>244</v>
      </c>
      <c r="B21" s="215"/>
      <c r="C21" s="215"/>
      <c r="D21" s="215"/>
    </row>
    <row r="22" spans="1:4" ht="14.25">
      <c r="A22" s="214" t="s">
        <v>196</v>
      </c>
      <c r="B22" s="214"/>
      <c r="C22" s="108">
        <v>244</v>
      </c>
      <c r="D22" s="47"/>
    </row>
    <row r="24" spans="1:4" ht="14.25">
      <c r="A24" s="214" t="s">
        <v>195</v>
      </c>
      <c r="B24" s="214"/>
      <c r="C24" s="51" t="s">
        <v>391</v>
      </c>
      <c r="D24" s="47"/>
    </row>
    <row r="26" spans="1:4" ht="14.25">
      <c r="A26" s="216" t="s">
        <v>278</v>
      </c>
      <c r="B26" s="216"/>
      <c r="C26" s="216"/>
      <c r="D26" s="216"/>
    </row>
    <row r="27" spans="1:4" ht="28.5">
      <c r="A27" s="109" t="s">
        <v>183</v>
      </c>
      <c r="B27" s="110" t="s">
        <v>197</v>
      </c>
      <c r="C27" s="110" t="s">
        <v>274</v>
      </c>
      <c r="D27" s="110" t="s">
        <v>275</v>
      </c>
    </row>
    <row r="28" spans="1:4" ht="14.25">
      <c r="A28" s="45">
        <v>1</v>
      </c>
      <c r="B28" s="45">
        <v>2</v>
      </c>
      <c r="C28" s="45">
        <v>3</v>
      </c>
      <c r="D28" s="45">
        <v>4</v>
      </c>
    </row>
    <row r="29" spans="1:4" ht="14.25">
      <c r="A29" s="57"/>
      <c r="B29" s="37"/>
      <c r="C29" s="128"/>
      <c r="D29" s="126"/>
    </row>
    <row r="30" spans="1:4" ht="14.25">
      <c r="A30" s="146"/>
      <c r="B30" s="157"/>
      <c r="C30" s="128"/>
      <c r="D30" s="126"/>
    </row>
    <row r="31" spans="1:4" ht="14.25">
      <c r="A31" s="146"/>
      <c r="B31" s="157"/>
      <c r="C31" s="128"/>
      <c r="D31" s="126"/>
    </row>
    <row r="32" spans="1:4" ht="14.25">
      <c r="A32" s="212" t="s">
        <v>193</v>
      </c>
      <c r="B32" s="213"/>
      <c r="C32" s="109" t="s">
        <v>121</v>
      </c>
      <c r="D32" s="119">
        <f>D29+D30+D31</f>
        <v>0</v>
      </c>
    </row>
  </sheetData>
  <sheetProtection/>
  <mergeCells count="10">
    <mergeCell ref="A22:B22"/>
    <mergeCell ref="A24:B24"/>
    <mergeCell ref="A26:D26"/>
    <mergeCell ref="A32:B32"/>
    <mergeCell ref="A1:D1"/>
    <mergeCell ref="A2:B2"/>
    <mergeCell ref="A4:B4"/>
    <mergeCell ref="A6:D6"/>
    <mergeCell ref="A19:B19"/>
    <mergeCell ref="A21:D21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115" zoomScaleNormal="115" zoomScalePageLayoutView="0" workbookViewId="0" topLeftCell="A4">
      <selection activeCell="B22" sqref="B22:E22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5" width="20.16015625" style="44" customWidth="1"/>
    <col min="6" max="16384" width="9.33203125" style="44" customWidth="1"/>
  </cols>
  <sheetData>
    <row r="1" spans="1:5" ht="24" customHeight="1">
      <c r="A1" s="215" t="s">
        <v>244</v>
      </c>
      <c r="B1" s="215"/>
      <c r="C1" s="215"/>
      <c r="D1" s="215"/>
      <c r="E1" s="215"/>
    </row>
    <row r="2" spans="1:5" ht="20.25" customHeight="1">
      <c r="A2" s="214" t="s">
        <v>196</v>
      </c>
      <c r="B2" s="214"/>
      <c r="C2" s="108">
        <v>244</v>
      </c>
      <c r="D2" s="47"/>
      <c r="E2" s="47"/>
    </row>
    <row r="4" spans="1:5" ht="20.25" customHeight="1">
      <c r="A4" s="214" t="s">
        <v>195</v>
      </c>
      <c r="B4" s="214"/>
      <c r="C4" s="51" t="s">
        <v>453</v>
      </c>
      <c r="D4" s="47"/>
      <c r="E4" s="47"/>
    </row>
    <row r="6" spans="1:5" ht="20.25" customHeight="1">
      <c r="A6" s="216" t="s">
        <v>280</v>
      </c>
      <c r="B6" s="216"/>
      <c r="C6" s="216"/>
      <c r="D6" s="216"/>
      <c r="E6" s="216"/>
    </row>
    <row r="7" spans="1:5" ht="56.25" customHeight="1">
      <c r="A7" s="52" t="s">
        <v>183</v>
      </c>
      <c r="B7" s="36" t="s">
        <v>197</v>
      </c>
      <c r="C7" s="36" t="s">
        <v>263</v>
      </c>
      <c r="D7" s="36" t="s">
        <v>279</v>
      </c>
      <c r="E7" s="36" t="s">
        <v>252</v>
      </c>
    </row>
    <row r="8" spans="1:5" ht="14.2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ht="20.25" customHeight="1">
      <c r="A9" s="59"/>
      <c r="B9" s="57" t="s">
        <v>497</v>
      </c>
      <c r="C9" s="121">
        <v>1</v>
      </c>
      <c r="D9" s="52"/>
      <c r="E9" s="170">
        <v>174400</v>
      </c>
    </row>
    <row r="10" spans="1:5" ht="20.25" customHeight="1">
      <c r="A10" s="57"/>
      <c r="B10" s="57" t="s">
        <v>454</v>
      </c>
      <c r="C10" s="59" t="s">
        <v>32</v>
      </c>
      <c r="D10" s="57"/>
      <c r="E10" s="59" t="s">
        <v>570</v>
      </c>
    </row>
    <row r="11" spans="1:5" ht="20.25" customHeight="1">
      <c r="A11" s="57"/>
      <c r="B11" s="49"/>
      <c r="C11" s="57"/>
      <c r="D11" s="57"/>
      <c r="E11" s="57"/>
    </row>
    <row r="12" spans="1:5" ht="14.25">
      <c r="A12" s="212" t="s">
        <v>193</v>
      </c>
      <c r="B12" s="213"/>
      <c r="C12" s="52" t="s">
        <v>121</v>
      </c>
      <c r="D12" s="52" t="s">
        <v>121</v>
      </c>
      <c r="E12" s="119">
        <f>E9+E10</f>
        <v>274400</v>
      </c>
    </row>
    <row r="14" spans="1:5" ht="14.25">
      <c r="A14" s="215" t="s">
        <v>244</v>
      </c>
      <c r="B14" s="215"/>
      <c r="C14" s="215"/>
      <c r="D14" s="215"/>
      <c r="E14" s="215"/>
    </row>
    <row r="15" spans="1:5" ht="14.25">
      <c r="A15" s="214" t="s">
        <v>196</v>
      </c>
      <c r="B15" s="214"/>
      <c r="C15" s="108">
        <v>244</v>
      </c>
      <c r="D15" s="47"/>
      <c r="E15" s="47"/>
    </row>
    <row r="17" spans="1:5" ht="14.25">
      <c r="A17" s="214" t="s">
        <v>195</v>
      </c>
      <c r="B17" s="214"/>
      <c r="C17" s="51" t="s">
        <v>391</v>
      </c>
      <c r="D17" s="47"/>
      <c r="E17" s="47"/>
    </row>
    <row r="19" spans="1:5" ht="14.25">
      <c r="A19" s="216" t="s">
        <v>280</v>
      </c>
      <c r="B19" s="216"/>
      <c r="C19" s="216"/>
      <c r="D19" s="216"/>
      <c r="E19" s="216"/>
    </row>
    <row r="20" spans="1:5" ht="28.5">
      <c r="A20" s="109" t="s">
        <v>183</v>
      </c>
      <c r="B20" s="110" t="s">
        <v>197</v>
      </c>
      <c r="C20" s="110" t="s">
        <v>263</v>
      </c>
      <c r="D20" s="110" t="s">
        <v>279</v>
      </c>
      <c r="E20" s="110" t="s">
        <v>252</v>
      </c>
    </row>
    <row r="21" spans="1:5" ht="14.25">
      <c r="A21" s="45">
        <v>1</v>
      </c>
      <c r="B21" s="45">
        <v>2</v>
      </c>
      <c r="C21" s="45">
        <v>3</v>
      </c>
      <c r="D21" s="45">
        <v>4</v>
      </c>
      <c r="E21" s="45">
        <v>5</v>
      </c>
    </row>
    <row r="22" spans="1:5" ht="14.25">
      <c r="A22" s="59"/>
      <c r="B22" s="57"/>
      <c r="C22" s="121"/>
      <c r="D22" s="109"/>
      <c r="E22" s="125"/>
    </row>
    <row r="23" spans="1:5" ht="14.25">
      <c r="A23" s="57"/>
      <c r="B23" s="49"/>
      <c r="C23" s="59"/>
      <c r="D23" s="57"/>
      <c r="E23" s="59"/>
    </row>
    <row r="24" spans="1:5" ht="14.25">
      <c r="A24" s="146"/>
      <c r="B24" s="152"/>
      <c r="C24" s="59"/>
      <c r="D24" s="57"/>
      <c r="E24" s="59"/>
    </row>
    <row r="25" spans="2:5" ht="14.25">
      <c r="B25" s="146"/>
      <c r="C25" s="59"/>
      <c r="D25" s="57"/>
      <c r="E25" s="59"/>
    </row>
    <row r="26" spans="2:5" ht="14.25">
      <c r="B26" s="163"/>
      <c r="C26" s="59"/>
      <c r="D26" s="57"/>
      <c r="E26" s="59"/>
    </row>
    <row r="27" spans="2:5" ht="14.25">
      <c r="B27" s="163"/>
      <c r="C27" s="59"/>
      <c r="D27" s="57"/>
      <c r="E27" s="59"/>
    </row>
    <row r="28" spans="1:5" ht="14.25">
      <c r="A28" s="212" t="s">
        <v>193</v>
      </c>
      <c r="B28" s="213"/>
      <c r="C28" s="109" t="s">
        <v>121</v>
      </c>
      <c r="D28" s="109" t="s">
        <v>121</v>
      </c>
      <c r="E28" s="147">
        <f>E22</f>
        <v>0</v>
      </c>
    </row>
  </sheetData>
  <sheetProtection/>
  <mergeCells count="10">
    <mergeCell ref="A28:B28"/>
    <mergeCell ref="A2:B2"/>
    <mergeCell ref="A4:B4"/>
    <mergeCell ref="A12:B12"/>
    <mergeCell ref="A1:E1"/>
    <mergeCell ref="A6:E6"/>
    <mergeCell ref="A14:E14"/>
    <mergeCell ref="A15:B15"/>
    <mergeCell ref="A17:B17"/>
    <mergeCell ref="A19:E1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zoomScale="115" zoomScaleNormal="115" zoomScalePageLayoutView="0" workbookViewId="0" topLeftCell="A91">
      <selection activeCell="J116" sqref="J116"/>
    </sheetView>
  </sheetViews>
  <sheetFormatPr defaultColWidth="9.33203125" defaultRowHeight="12.75"/>
  <cols>
    <col min="1" max="1" width="9.33203125" style="44" customWidth="1"/>
    <col min="2" max="2" width="41.16015625" style="44" customWidth="1"/>
    <col min="3" max="3" width="21.16015625" style="44" customWidth="1"/>
    <col min="4" max="6" width="20.16015625" style="44" customWidth="1"/>
    <col min="7" max="7" width="15.33203125" style="44" bestFit="1" customWidth="1"/>
    <col min="8" max="16384" width="9.33203125" style="44" customWidth="1"/>
  </cols>
  <sheetData>
    <row r="1" spans="1:6" ht="24" customHeight="1">
      <c r="A1" s="215" t="s">
        <v>244</v>
      </c>
      <c r="B1" s="215"/>
      <c r="C1" s="215"/>
      <c r="D1" s="215"/>
      <c r="E1" s="215"/>
      <c r="F1" s="215"/>
    </row>
    <row r="2" spans="1:6" ht="20.25" customHeight="1">
      <c r="A2" s="214" t="s">
        <v>196</v>
      </c>
      <c r="B2" s="214"/>
      <c r="C2" s="60" t="s">
        <v>455</v>
      </c>
      <c r="D2" s="47"/>
      <c r="E2" s="47"/>
      <c r="F2" s="47"/>
    </row>
    <row r="4" spans="1:6" ht="20.25" customHeight="1">
      <c r="A4" s="214" t="s">
        <v>195</v>
      </c>
      <c r="B4" s="214"/>
      <c r="C4" s="60" t="s">
        <v>390</v>
      </c>
      <c r="D4" s="51"/>
      <c r="E4" s="47"/>
      <c r="F4" s="47"/>
    </row>
    <row r="6" spans="1:6" ht="20.25" customHeight="1">
      <c r="A6" s="216" t="s">
        <v>281</v>
      </c>
      <c r="B6" s="216"/>
      <c r="C6" s="216"/>
      <c r="D6" s="216"/>
      <c r="E6" s="216"/>
      <c r="F6" s="216"/>
    </row>
    <row r="7" spans="1:6" ht="56.25" customHeight="1">
      <c r="A7" s="52" t="s">
        <v>183</v>
      </c>
      <c r="B7" s="36" t="s">
        <v>197</v>
      </c>
      <c r="C7" s="36" t="s">
        <v>282</v>
      </c>
      <c r="D7" s="36" t="s">
        <v>263</v>
      </c>
      <c r="E7" s="36" t="s">
        <v>283</v>
      </c>
      <c r="F7" s="36" t="s">
        <v>284</v>
      </c>
    </row>
    <row r="8" spans="1:6" ht="14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7" ht="21.75" customHeight="1">
      <c r="A9" s="57" t="s">
        <v>32</v>
      </c>
      <c r="B9" s="173" t="s">
        <v>637</v>
      </c>
      <c r="C9" s="174" t="s">
        <v>572</v>
      </c>
      <c r="D9" s="175">
        <v>550</v>
      </c>
      <c r="E9" s="175">
        <v>26</v>
      </c>
      <c r="F9" s="183">
        <v>14300</v>
      </c>
      <c r="G9" s="44">
        <f>F9+F10+F11+F12+F13+F14</f>
        <v>60000</v>
      </c>
    </row>
    <row r="10" spans="1:6" ht="20.25" customHeight="1">
      <c r="A10" s="57"/>
      <c r="B10" s="173" t="s">
        <v>638</v>
      </c>
      <c r="C10" s="174" t="s">
        <v>572</v>
      </c>
      <c r="D10" s="175">
        <v>97</v>
      </c>
      <c r="E10" s="175">
        <v>176.84</v>
      </c>
      <c r="F10" s="183">
        <v>17153.48</v>
      </c>
    </row>
    <row r="11" spans="1:6" ht="19.5" customHeight="1">
      <c r="A11" s="57"/>
      <c r="B11" s="173" t="s">
        <v>639</v>
      </c>
      <c r="C11" s="174" t="s">
        <v>572</v>
      </c>
      <c r="D11" s="175">
        <v>80</v>
      </c>
      <c r="E11" s="175">
        <v>153.56</v>
      </c>
      <c r="F11" s="183">
        <v>12284.8</v>
      </c>
    </row>
    <row r="12" spans="1:6" ht="19.5" customHeight="1">
      <c r="A12" s="57"/>
      <c r="B12" s="173" t="s">
        <v>641</v>
      </c>
      <c r="C12" s="174" t="s">
        <v>572</v>
      </c>
      <c r="D12" s="175">
        <v>130</v>
      </c>
      <c r="E12" s="175">
        <v>51.3</v>
      </c>
      <c r="F12" s="183">
        <v>6669</v>
      </c>
    </row>
    <row r="13" spans="1:6" ht="19.5" customHeight="1">
      <c r="A13" s="57"/>
      <c r="B13" s="173" t="s">
        <v>640</v>
      </c>
      <c r="C13" s="174" t="s">
        <v>572</v>
      </c>
      <c r="D13" s="175">
        <v>240</v>
      </c>
      <c r="E13" s="175">
        <v>33.19</v>
      </c>
      <c r="F13" s="183">
        <v>7965.6</v>
      </c>
    </row>
    <row r="14" spans="1:6" ht="19.5" customHeight="1">
      <c r="A14" s="57"/>
      <c r="B14" s="173" t="s">
        <v>642</v>
      </c>
      <c r="C14" s="174" t="s">
        <v>572</v>
      </c>
      <c r="D14" s="175">
        <v>15.64</v>
      </c>
      <c r="E14" s="175">
        <v>104.04</v>
      </c>
      <c r="F14" s="183">
        <v>1627.12</v>
      </c>
    </row>
    <row r="15" spans="1:7" ht="19.5" customHeight="1">
      <c r="A15" s="57" t="s">
        <v>33</v>
      </c>
      <c r="B15" s="173" t="s">
        <v>588</v>
      </c>
      <c r="C15" s="176" t="s">
        <v>584</v>
      </c>
      <c r="D15" s="174" t="s">
        <v>586</v>
      </c>
      <c r="E15" s="174" t="s">
        <v>585</v>
      </c>
      <c r="F15" s="184">
        <v>416</v>
      </c>
      <c r="G15" s="161"/>
    </row>
    <row r="16" spans="1:7" ht="19.5" customHeight="1">
      <c r="A16" s="57"/>
      <c r="B16" s="173" t="s">
        <v>589</v>
      </c>
      <c r="C16" s="176" t="s">
        <v>572</v>
      </c>
      <c r="D16" s="174" t="s">
        <v>583</v>
      </c>
      <c r="E16" s="174" t="s">
        <v>582</v>
      </c>
      <c r="F16" s="184" t="s">
        <v>587</v>
      </c>
      <c r="G16" s="44">
        <f>F16+F15</f>
        <v>200000</v>
      </c>
    </row>
    <row r="17" spans="1:7" ht="27" customHeight="1">
      <c r="A17" s="57" t="s">
        <v>34</v>
      </c>
      <c r="B17" s="173" t="s">
        <v>590</v>
      </c>
      <c r="C17" s="176" t="s">
        <v>579</v>
      </c>
      <c r="D17" s="174" t="s">
        <v>581</v>
      </c>
      <c r="E17" s="174" t="s">
        <v>580</v>
      </c>
      <c r="F17" s="184">
        <v>30000</v>
      </c>
      <c r="G17" s="44">
        <f>F17</f>
        <v>30000</v>
      </c>
    </row>
    <row r="18" spans="1:7" ht="26.25" customHeight="1">
      <c r="A18" s="57" t="s">
        <v>35</v>
      </c>
      <c r="B18" s="173" t="s">
        <v>606</v>
      </c>
      <c r="C18" s="176" t="s">
        <v>572</v>
      </c>
      <c r="D18" s="174" t="s">
        <v>607</v>
      </c>
      <c r="E18" s="174" t="s">
        <v>608</v>
      </c>
      <c r="F18" s="184" t="s">
        <v>609</v>
      </c>
      <c r="G18" s="185"/>
    </row>
    <row r="19" spans="1:7" ht="21.75" customHeight="1">
      <c r="A19" s="57" t="s">
        <v>36</v>
      </c>
      <c r="B19" s="173" t="s">
        <v>613</v>
      </c>
      <c r="C19" s="176" t="s">
        <v>572</v>
      </c>
      <c r="D19" s="174" t="s">
        <v>612</v>
      </c>
      <c r="E19" s="174" t="s">
        <v>611</v>
      </c>
      <c r="F19" s="184" t="s">
        <v>610</v>
      </c>
      <c r="G19" s="186">
        <f>F19+F18</f>
        <v>350000</v>
      </c>
    </row>
    <row r="20" spans="1:7" ht="21" customHeight="1">
      <c r="A20" s="57" t="s">
        <v>38</v>
      </c>
      <c r="B20" s="173" t="s">
        <v>595</v>
      </c>
      <c r="C20" s="176" t="s">
        <v>572</v>
      </c>
      <c r="D20" s="174" t="s">
        <v>596</v>
      </c>
      <c r="E20" s="174" t="s">
        <v>597</v>
      </c>
      <c r="F20" s="184" t="s">
        <v>601</v>
      </c>
      <c r="G20" s="161"/>
    </row>
    <row r="21" spans="1:7" ht="21" customHeight="1">
      <c r="A21" s="57"/>
      <c r="B21" s="173" t="s">
        <v>598</v>
      </c>
      <c r="C21" s="176" t="s">
        <v>572</v>
      </c>
      <c r="D21" s="174" t="s">
        <v>599</v>
      </c>
      <c r="E21" s="174" t="s">
        <v>600</v>
      </c>
      <c r="F21" s="184" t="s">
        <v>602</v>
      </c>
      <c r="G21" s="44">
        <f>F21+F20</f>
        <v>120000</v>
      </c>
    </row>
    <row r="22" spans="1:7" ht="19.5" customHeight="1">
      <c r="A22" s="57" t="s">
        <v>39</v>
      </c>
      <c r="B22" s="173" t="s">
        <v>573</v>
      </c>
      <c r="C22" s="176"/>
      <c r="D22" s="174"/>
      <c r="E22" s="174"/>
      <c r="F22" s="184">
        <v>222206</v>
      </c>
      <c r="G22" s="44">
        <f>F22</f>
        <v>222206</v>
      </c>
    </row>
    <row r="23" spans="1:6" ht="17.25" customHeight="1">
      <c r="A23" s="57" t="s">
        <v>159</v>
      </c>
      <c r="B23" s="173" t="s">
        <v>619</v>
      </c>
      <c r="C23" s="176" t="s">
        <v>572</v>
      </c>
      <c r="D23" s="174" t="s">
        <v>52</v>
      </c>
      <c r="E23" s="174" t="s">
        <v>621</v>
      </c>
      <c r="F23" s="184" t="s">
        <v>623</v>
      </c>
    </row>
    <row r="24" spans="1:6" ht="17.25" customHeight="1">
      <c r="A24" s="57"/>
      <c r="B24" s="173" t="s">
        <v>624</v>
      </c>
      <c r="C24" s="176" t="s">
        <v>579</v>
      </c>
      <c r="D24" s="174" t="s">
        <v>620</v>
      </c>
      <c r="E24" s="174" t="s">
        <v>625</v>
      </c>
      <c r="F24" s="184" t="s">
        <v>622</v>
      </c>
    </row>
    <row r="25" spans="1:6" ht="18.75" customHeight="1">
      <c r="A25" s="57" t="s">
        <v>160</v>
      </c>
      <c r="B25" s="173" t="s">
        <v>520</v>
      </c>
      <c r="C25" s="176" t="s">
        <v>579</v>
      </c>
      <c r="D25" s="174" t="s">
        <v>42</v>
      </c>
      <c r="E25" s="174" t="s">
        <v>626</v>
      </c>
      <c r="F25" s="184">
        <v>6000</v>
      </c>
    </row>
    <row r="26" spans="1:6" ht="17.25" customHeight="1">
      <c r="A26" s="57" t="s">
        <v>161</v>
      </c>
      <c r="B26" s="173" t="s">
        <v>627</v>
      </c>
      <c r="C26" s="176" t="s">
        <v>579</v>
      </c>
      <c r="D26" s="174" t="s">
        <v>628</v>
      </c>
      <c r="E26" s="174" t="s">
        <v>620</v>
      </c>
      <c r="F26" s="184">
        <v>12500</v>
      </c>
    </row>
    <row r="27" spans="1:6" ht="17.25" customHeight="1">
      <c r="A27" s="57"/>
      <c r="B27" s="173" t="s">
        <v>629</v>
      </c>
      <c r="C27" s="176" t="s">
        <v>579</v>
      </c>
      <c r="D27" s="174" t="s">
        <v>58</v>
      </c>
      <c r="E27" s="174" t="s">
        <v>630</v>
      </c>
      <c r="F27" s="184">
        <v>7000</v>
      </c>
    </row>
    <row r="28" spans="1:6" ht="17.25" customHeight="1">
      <c r="A28" s="57"/>
      <c r="B28" s="173" t="s">
        <v>631</v>
      </c>
      <c r="C28" s="176" t="s">
        <v>632</v>
      </c>
      <c r="D28" s="174" t="s">
        <v>636</v>
      </c>
      <c r="E28" s="174" t="s">
        <v>620</v>
      </c>
      <c r="F28" s="184">
        <v>9370</v>
      </c>
    </row>
    <row r="29" spans="1:6" ht="17.25" customHeight="1">
      <c r="A29" s="57"/>
      <c r="B29" s="173" t="s">
        <v>633</v>
      </c>
      <c r="C29" s="176" t="s">
        <v>579</v>
      </c>
      <c r="D29" s="174" t="s">
        <v>634</v>
      </c>
      <c r="E29" s="174" t="s">
        <v>635</v>
      </c>
      <c r="F29" s="184">
        <v>11130</v>
      </c>
    </row>
    <row r="30" spans="1:6" ht="16.5" customHeight="1">
      <c r="A30" s="57"/>
      <c r="B30" s="173" t="s">
        <v>536</v>
      </c>
      <c r="C30" s="176"/>
      <c r="D30" s="174"/>
      <c r="E30" s="174"/>
      <c r="F30" s="184" t="s">
        <v>571</v>
      </c>
    </row>
    <row r="31" spans="1:6" ht="14.25">
      <c r="A31" s="212" t="s">
        <v>193</v>
      </c>
      <c r="B31" s="213"/>
      <c r="C31" s="52" t="s">
        <v>121</v>
      </c>
      <c r="D31" s="52" t="s">
        <v>121</v>
      </c>
      <c r="E31" s="52" t="s">
        <v>121</v>
      </c>
      <c r="F31" s="147">
        <f>F30+F29+F28+F27+F26+F25+F24+F23+F22+F21+F20+F19+F18+F17+F16+F15+F14+F13+F12+F11+F10+F9</f>
        <v>1091306.28</v>
      </c>
    </row>
    <row r="33" spans="1:6" ht="14.25">
      <c r="A33" s="215" t="s">
        <v>244</v>
      </c>
      <c r="B33" s="215"/>
      <c r="C33" s="215"/>
      <c r="D33" s="215"/>
      <c r="E33" s="215"/>
      <c r="F33" s="215"/>
    </row>
    <row r="34" spans="1:6" ht="14.25">
      <c r="A34" s="214" t="s">
        <v>196</v>
      </c>
      <c r="B34" s="214"/>
      <c r="C34" s="60" t="s">
        <v>455</v>
      </c>
      <c r="D34" s="47"/>
      <c r="E34" s="47"/>
      <c r="F34" s="47"/>
    </row>
    <row r="36" spans="1:6" ht="14.25">
      <c r="A36" s="214" t="s">
        <v>195</v>
      </c>
      <c r="B36" s="214"/>
      <c r="C36" s="60" t="s">
        <v>391</v>
      </c>
      <c r="D36" s="51"/>
      <c r="E36" s="47"/>
      <c r="F36" s="47"/>
    </row>
    <row r="38" spans="1:6" ht="14.25">
      <c r="A38" s="216" t="s">
        <v>281</v>
      </c>
      <c r="B38" s="216"/>
      <c r="C38" s="216"/>
      <c r="D38" s="216"/>
      <c r="E38" s="216"/>
      <c r="F38" s="216"/>
    </row>
    <row r="39" spans="1:6" ht="28.5">
      <c r="A39" s="109" t="s">
        <v>183</v>
      </c>
      <c r="B39" s="110" t="s">
        <v>197</v>
      </c>
      <c r="C39" s="110" t="s">
        <v>282</v>
      </c>
      <c r="D39" s="110" t="s">
        <v>263</v>
      </c>
      <c r="E39" s="110" t="s">
        <v>283</v>
      </c>
      <c r="F39" s="110" t="s">
        <v>284</v>
      </c>
    </row>
    <row r="40" spans="1:6" ht="14.25">
      <c r="A40" s="45">
        <v>1</v>
      </c>
      <c r="B40" s="45">
        <v>2</v>
      </c>
      <c r="C40" s="45">
        <v>3</v>
      </c>
      <c r="D40" s="45">
        <v>4</v>
      </c>
      <c r="E40" s="45">
        <v>5</v>
      </c>
      <c r="F40" s="45">
        <v>6</v>
      </c>
    </row>
    <row r="41" spans="1:6" ht="24" customHeight="1">
      <c r="A41" s="57" t="s">
        <v>32</v>
      </c>
      <c r="B41" s="173" t="s">
        <v>574</v>
      </c>
      <c r="C41" s="179" t="s">
        <v>579</v>
      </c>
      <c r="D41" s="180">
        <v>176.64</v>
      </c>
      <c r="E41" s="180">
        <v>26.4</v>
      </c>
      <c r="F41" s="180">
        <v>4663.2</v>
      </c>
    </row>
    <row r="42" spans="1:6" ht="21.75" customHeight="1">
      <c r="A42" s="57"/>
      <c r="B42" s="173" t="s">
        <v>574</v>
      </c>
      <c r="C42" s="179" t="s">
        <v>579</v>
      </c>
      <c r="D42" s="180">
        <v>1120</v>
      </c>
      <c r="E42" s="180">
        <v>26.15</v>
      </c>
      <c r="F42" s="180">
        <v>29288</v>
      </c>
    </row>
    <row r="43" spans="1:6" ht="17.25" customHeight="1">
      <c r="A43" s="57"/>
      <c r="B43" s="173" t="s">
        <v>574</v>
      </c>
      <c r="C43" s="179" t="s">
        <v>572</v>
      </c>
      <c r="D43" s="180">
        <v>145</v>
      </c>
      <c r="E43" s="180">
        <v>73</v>
      </c>
      <c r="F43" s="180">
        <v>10585</v>
      </c>
    </row>
    <row r="44" spans="1:6" ht="18.75" customHeight="1">
      <c r="A44" s="57"/>
      <c r="B44" s="173" t="s">
        <v>574</v>
      </c>
      <c r="C44" s="179" t="s">
        <v>572</v>
      </c>
      <c r="D44" s="180">
        <v>110</v>
      </c>
      <c r="E44" s="180">
        <v>107.2</v>
      </c>
      <c r="F44" s="180">
        <v>11792</v>
      </c>
    </row>
    <row r="45" spans="1:6" ht="21">
      <c r="A45" s="57" t="s">
        <v>33</v>
      </c>
      <c r="B45" s="173" t="s">
        <v>575</v>
      </c>
      <c r="C45" s="179" t="s">
        <v>572</v>
      </c>
      <c r="D45" s="180"/>
      <c r="E45" s="180"/>
      <c r="F45" s="180">
        <v>156954.4</v>
      </c>
    </row>
    <row r="46" spans="1:6" ht="21">
      <c r="A46" s="57" t="s">
        <v>34</v>
      </c>
      <c r="B46" s="173" t="s">
        <v>576</v>
      </c>
      <c r="C46" s="179" t="s">
        <v>572</v>
      </c>
      <c r="D46" s="180">
        <v>2390.4</v>
      </c>
      <c r="E46" s="180">
        <v>6.5</v>
      </c>
      <c r="F46" s="180">
        <v>20520</v>
      </c>
    </row>
    <row r="47" spans="1:6" ht="21">
      <c r="A47" s="120">
        <v>4</v>
      </c>
      <c r="B47" s="173" t="s">
        <v>577</v>
      </c>
      <c r="C47" s="179" t="s">
        <v>572</v>
      </c>
      <c r="D47" s="177">
        <v>250</v>
      </c>
      <c r="E47" s="177">
        <v>46.25</v>
      </c>
      <c r="F47" s="177">
        <f>D47*E47</f>
        <v>11562.5</v>
      </c>
    </row>
    <row r="48" spans="1:6" ht="21">
      <c r="A48" s="120"/>
      <c r="B48" s="173" t="s">
        <v>495</v>
      </c>
      <c r="C48" s="179" t="s">
        <v>572</v>
      </c>
      <c r="D48" s="177">
        <v>375</v>
      </c>
      <c r="E48" s="177">
        <v>39</v>
      </c>
      <c r="F48" s="177">
        <f aca="true" t="shared" si="0" ref="F48:F56">D48*E48</f>
        <v>14625</v>
      </c>
    </row>
    <row r="49" spans="1:6" ht="21">
      <c r="A49" s="120"/>
      <c r="B49" s="173" t="s">
        <v>495</v>
      </c>
      <c r="C49" s="179" t="s">
        <v>572</v>
      </c>
      <c r="D49" s="177">
        <v>610</v>
      </c>
      <c r="E49" s="177">
        <v>28</v>
      </c>
      <c r="F49" s="177">
        <f t="shared" si="0"/>
        <v>17080</v>
      </c>
    </row>
    <row r="50" spans="1:6" ht="21">
      <c r="A50" s="120"/>
      <c r="B50" s="173" t="s">
        <v>495</v>
      </c>
      <c r="C50" s="179" t="s">
        <v>572</v>
      </c>
      <c r="D50" s="177">
        <v>31.2</v>
      </c>
      <c r="E50" s="177">
        <v>23.44</v>
      </c>
      <c r="F50" s="177">
        <f t="shared" si="0"/>
        <v>731.328</v>
      </c>
    </row>
    <row r="51" spans="1:6" ht="21">
      <c r="A51" s="120"/>
      <c r="B51" s="173" t="s">
        <v>495</v>
      </c>
      <c r="C51" s="179" t="s">
        <v>572</v>
      </c>
      <c r="D51" s="177">
        <v>42</v>
      </c>
      <c r="E51" s="177">
        <v>32.5</v>
      </c>
      <c r="F51" s="177">
        <f t="shared" si="0"/>
        <v>1365</v>
      </c>
    </row>
    <row r="52" spans="1:6" ht="21">
      <c r="A52" s="120"/>
      <c r="B52" s="173" t="s">
        <v>495</v>
      </c>
      <c r="C52" s="179" t="s">
        <v>572</v>
      </c>
      <c r="D52" s="177">
        <v>320</v>
      </c>
      <c r="E52" s="177">
        <v>34.3</v>
      </c>
      <c r="F52" s="177">
        <f t="shared" si="0"/>
        <v>10976</v>
      </c>
    </row>
    <row r="53" spans="1:6" ht="21">
      <c r="A53" s="120"/>
      <c r="B53" s="173" t="s">
        <v>495</v>
      </c>
      <c r="C53" s="179" t="s">
        <v>572</v>
      </c>
      <c r="D53" s="177">
        <v>1100</v>
      </c>
      <c r="E53" s="177">
        <v>26</v>
      </c>
      <c r="F53" s="177">
        <f t="shared" si="0"/>
        <v>28600</v>
      </c>
    </row>
    <row r="54" spans="1:6" ht="21">
      <c r="A54" s="120"/>
      <c r="B54" s="173" t="s">
        <v>495</v>
      </c>
      <c r="C54" s="179" t="s">
        <v>572</v>
      </c>
      <c r="D54" s="177">
        <v>16</v>
      </c>
      <c r="E54" s="177">
        <v>21.96</v>
      </c>
      <c r="F54" s="177">
        <f t="shared" si="0"/>
        <v>351.36</v>
      </c>
    </row>
    <row r="55" spans="1:6" ht="21">
      <c r="A55" s="120"/>
      <c r="B55" s="173" t="s">
        <v>495</v>
      </c>
      <c r="C55" s="179" t="s">
        <v>572</v>
      </c>
      <c r="D55" s="177">
        <v>10</v>
      </c>
      <c r="E55" s="177">
        <v>58.76</v>
      </c>
      <c r="F55" s="177">
        <f t="shared" si="0"/>
        <v>587.6</v>
      </c>
    </row>
    <row r="56" spans="1:6" ht="21">
      <c r="A56" s="120"/>
      <c r="B56" s="173" t="s">
        <v>495</v>
      </c>
      <c r="C56" s="179" t="s">
        <v>572</v>
      </c>
      <c r="D56" s="177">
        <v>120</v>
      </c>
      <c r="E56" s="177">
        <v>64.9</v>
      </c>
      <c r="F56" s="177">
        <f t="shared" si="0"/>
        <v>7788.000000000001</v>
      </c>
    </row>
    <row r="57" spans="1:6" ht="21">
      <c r="A57" s="120"/>
      <c r="B57" s="173" t="s">
        <v>495</v>
      </c>
      <c r="C57" s="45" t="s">
        <v>572</v>
      </c>
      <c r="D57" s="177">
        <v>51.36</v>
      </c>
      <c r="E57" s="178">
        <v>104.04</v>
      </c>
      <c r="F57" s="177">
        <v>5343.56</v>
      </c>
    </row>
    <row r="58" spans="1:6" ht="21">
      <c r="A58" s="120"/>
      <c r="B58" s="173" t="s">
        <v>495</v>
      </c>
      <c r="C58" s="45" t="s">
        <v>572</v>
      </c>
      <c r="D58" s="177">
        <v>15</v>
      </c>
      <c r="E58" s="178">
        <v>19.33</v>
      </c>
      <c r="F58" s="177">
        <f aca="true" t="shared" si="1" ref="F58:F65">D58*E58</f>
        <v>289.95</v>
      </c>
    </row>
    <row r="59" spans="1:6" ht="21">
      <c r="A59" s="120"/>
      <c r="B59" s="173" t="s">
        <v>495</v>
      </c>
      <c r="C59" s="45" t="s">
        <v>572</v>
      </c>
      <c r="D59" s="177">
        <v>50</v>
      </c>
      <c r="E59" s="178">
        <v>45.93</v>
      </c>
      <c r="F59" s="177">
        <f t="shared" si="1"/>
        <v>2296.5</v>
      </c>
    </row>
    <row r="60" spans="1:6" ht="21">
      <c r="A60" s="120"/>
      <c r="B60" s="173" t="s">
        <v>495</v>
      </c>
      <c r="C60" s="45" t="s">
        <v>572</v>
      </c>
      <c r="D60" s="177">
        <v>150</v>
      </c>
      <c r="E60" s="178">
        <v>27.5</v>
      </c>
      <c r="F60" s="177">
        <f t="shared" si="1"/>
        <v>4125</v>
      </c>
    </row>
    <row r="61" spans="1:6" ht="21">
      <c r="A61" s="120"/>
      <c r="B61" s="173" t="s">
        <v>495</v>
      </c>
      <c r="C61" s="45" t="s">
        <v>572</v>
      </c>
      <c r="D61" s="177">
        <v>33</v>
      </c>
      <c r="E61" s="178">
        <v>28</v>
      </c>
      <c r="F61" s="177">
        <f t="shared" si="1"/>
        <v>924</v>
      </c>
    </row>
    <row r="62" spans="1:6" ht="21">
      <c r="A62" s="120"/>
      <c r="B62" s="173" t="s">
        <v>495</v>
      </c>
      <c r="C62" s="45" t="s">
        <v>572</v>
      </c>
      <c r="D62" s="177">
        <v>36</v>
      </c>
      <c r="E62" s="178">
        <v>35.7</v>
      </c>
      <c r="F62" s="177">
        <f t="shared" si="1"/>
        <v>1285.2</v>
      </c>
    </row>
    <row r="63" spans="1:6" ht="21">
      <c r="A63" s="120"/>
      <c r="B63" s="173" t="s">
        <v>495</v>
      </c>
      <c r="C63" s="45" t="s">
        <v>572</v>
      </c>
      <c r="D63" s="177">
        <v>50</v>
      </c>
      <c r="E63" s="178">
        <v>11.46</v>
      </c>
      <c r="F63" s="177">
        <f t="shared" si="1"/>
        <v>573</v>
      </c>
    </row>
    <row r="64" spans="1:6" ht="21">
      <c r="A64" s="120"/>
      <c r="B64" s="173" t="s">
        <v>495</v>
      </c>
      <c r="C64" s="45" t="s">
        <v>572</v>
      </c>
      <c r="D64" s="177">
        <v>9</v>
      </c>
      <c r="E64" s="178">
        <v>364</v>
      </c>
      <c r="F64" s="177">
        <f t="shared" si="1"/>
        <v>3276</v>
      </c>
    </row>
    <row r="65" spans="1:6" ht="21">
      <c r="A65" s="120"/>
      <c r="B65" s="173" t="s">
        <v>495</v>
      </c>
      <c r="C65" s="45" t="s">
        <v>572</v>
      </c>
      <c r="D65" s="177">
        <v>11.3</v>
      </c>
      <c r="E65" s="178">
        <v>306.4</v>
      </c>
      <c r="F65" s="177">
        <f t="shared" si="1"/>
        <v>3462.32</v>
      </c>
    </row>
    <row r="66" spans="1:6" ht="21">
      <c r="A66" s="120"/>
      <c r="B66" s="173" t="s">
        <v>495</v>
      </c>
      <c r="C66" s="45" t="s">
        <v>572</v>
      </c>
      <c r="D66" s="177">
        <v>3</v>
      </c>
      <c r="E66" s="177">
        <v>185.9</v>
      </c>
      <c r="F66" s="177">
        <f aca="true" t="shared" si="2" ref="F66:F81">D66*E66</f>
        <v>557.7</v>
      </c>
    </row>
    <row r="67" spans="1:6" ht="21">
      <c r="A67" s="120"/>
      <c r="B67" s="173" t="s">
        <v>495</v>
      </c>
      <c r="C67" s="45" t="s">
        <v>572</v>
      </c>
      <c r="D67" s="177">
        <v>20</v>
      </c>
      <c r="E67" s="178">
        <v>159.53</v>
      </c>
      <c r="F67" s="177">
        <f t="shared" si="2"/>
        <v>3190.6</v>
      </c>
    </row>
    <row r="68" spans="1:6" ht="21">
      <c r="A68" s="120"/>
      <c r="B68" s="173" t="s">
        <v>495</v>
      </c>
      <c r="C68" s="45" t="s">
        <v>572</v>
      </c>
      <c r="D68" s="177">
        <v>10</v>
      </c>
      <c r="E68" s="178">
        <v>115.08</v>
      </c>
      <c r="F68" s="177">
        <f t="shared" si="2"/>
        <v>1150.8</v>
      </c>
    </row>
    <row r="69" spans="1:6" ht="21">
      <c r="A69" s="120"/>
      <c r="B69" s="173" t="s">
        <v>495</v>
      </c>
      <c r="C69" s="45" t="s">
        <v>572</v>
      </c>
      <c r="D69" s="177">
        <v>10</v>
      </c>
      <c r="E69" s="178">
        <v>135.06</v>
      </c>
      <c r="F69" s="177">
        <f t="shared" si="2"/>
        <v>1350.6</v>
      </c>
    </row>
    <row r="70" spans="1:6" ht="21">
      <c r="A70" s="120"/>
      <c r="B70" s="173" t="s">
        <v>495</v>
      </c>
      <c r="C70" s="45" t="s">
        <v>572</v>
      </c>
      <c r="D70" s="177">
        <v>65</v>
      </c>
      <c r="E70" s="178">
        <v>33.6</v>
      </c>
      <c r="F70" s="177">
        <f t="shared" si="2"/>
        <v>2184</v>
      </c>
    </row>
    <row r="71" spans="1:6" ht="21">
      <c r="A71" s="120"/>
      <c r="B71" s="173" t="s">
        <v>495</v>
      </c>
      <c r="C71" s="45" t="s">
        <v>572</v>
      </c>
      <c r="D71" s="177">
        <v>38</v>
      </c>
      <c r="E71" s="178">
        <v>90.72</v>
      </c>
      <c r="F71" s="177">
        <f t="shared" si="2"/>
        <v>3447.36</v>
      </c>
    </row>
    <row r="72" spans="1:6" ht="21">
      <c r="A72" s="120"/>
      <c r="B72" s="173" t="s">
        <v>495</v>
      </c>
      <c r="C72" s="45" t="s">
        <v>572</v>
      </c>
      <c r="D72" s="177">
        <v>45</v>
      </c>
      <c r="E72" s="178">
        <v>82.88</v>
      </c>
      <c r="F72" s="177">
        <f t="shared" si="2"/>
        <v>3729.6</v>
      </c>
    </row>
    <row r="73" spans="1:6" ht="21">
      <c r="A73" s="120"/>
      <c r="B73" s="173" t="s">
        <v>495</v>
      </c>
      <c r="C73" s="45" t="s">
        <v>572</v>
      </c>
      <c r="D73" s="177">
        <v>52</v>
      </c>
      <c r="E73" s="178">
        <v>78.27</v>
      </c>
      <c r="F73" s="177">
        <f t="shared" si="2"/>
        <v>4070.04</v>
      </c>
    </row>
    <row r="74" spans="1:6" ht="21">
      <c r="A74" s="120"/>
      <c r="B74" s="173" t="s">
        <v>495</v>
      </c>
      <c r="C74" s="45" t="s">
        <v>572</v>
      </c>
      <c r="D74" s="177">
        <v>43</v>
      </c>
      <c r="E74" s="178">
        <v>155.76</v>
      </c>
      <c r="F74" s="177">
        <f t="shared" si="2"/>
        <v>6697.679999999999</v>
      </c>
    </row>
    <row r="75" spans="1:6" ht="21">
      <c r="A75" s="120"/>
      <c r="B75" s="173" t="s">
        <v>495</v>
      </c>
      <c r="C75" s="45" t="s">
        <v>572</v>
      </c>
      <c r="D75" s="177">
        <v>5</v>
      </c>
      <c r="E75" s="178">
        <v>147.95</v>
      </c>
      <c r="F75" s="177">
        <f t="shared" si="2"/>
        <v>739.75</v>
      </c>
    </row>
    <row r="76" spans="1:6" ht="21">
      <c r="A76" s="120"/>
      <c r="B76" s="173" t="s">
        <v>495</v>
      </c>
      <c r="C76" s="45" t="s">
        <v>572</v>
      </c>
      <c r="D76" s="177">
        <v>63</v>
      </c>
      <c r="E76" s="178">
        <v>136.53</v>
      </c>
      <c r="F76" s="177">
        <f t="shared" si="2"/>
        <v>8601.39</v>
      </c>
    </row>
    <row r="77" spans="1:6" ht="21">
      <c r="A77" s="120"/>
      <c r="B77" s="173" t="s">
        <v>495</v>
      </c>
      <c r="C77" s="45" t="s">
        <v>572</v>
      </c>
      <c r="D77" s="177">
        <v>42</v>
      </c>
      <c r="E77" s="178">
        <v>118.6</v>
      </c>
      <c r="F77" s="177">
        <f t="shared" si="2"/>
        <v>4981.2</v>
      </c>
    </row>
    <row r="78" spans="1:6" ht="21">
      <c r="A78" s="120"/>
      <c r="B78" s="173" t="s">
        <v>495</v>
      </c>
      <c r="C78" s="45" t="s">
        <v>572</v>
      </c>
      <c r="D78" s="177">
        <v>83</v>
      </c>
      <c r="E78" s="178">
        <v>107.19</v>
      </c>
      <c r="F78" s="177">
        <f t="shared" si="2"/>
        <v>8896.77</v>
      </c>
    </row>
    <row r="79" spans="1:6" ht="21">
      <c r="A79" s="120"/>
      <c r="B79" s="173" t="s">
        <v>495</v>
      </c>
      <c r="C79" s="45" t="s">
        <v>572</v>
      </c>
      <c r="D79" s="177">
        <v>25</v>
      </c>
      <c r="E79" s="178">
        <v>94.64</v>
      </c>
      <c r="F79" s="177">
        <f t="shared" si="2"/>
        <v>2366</v>
      </c>
    </row>
    <row r="80" spans="1:6" ht="21">
      <c r="A80" s="120"/>
      <c r="B80" s="173" t="s">
        <v>495</v>
      </c>
      <c r="C80" s="45" t="s">
        <v>572</v>
      </c>
      <c r="D80" s="177">
        <v>0.75</v>
      </c>
      <c r="E80" s="178">
        <v>108.79</v>
      </c>
      <c r="F80" s="177">
        <f t="shared" si="2"/>
        <v>81.5925</v>
      </c>
    </row>
    <row r="81" spans="1:6" ht="21">
      <c r="A81" s="120"/>
      <c r="B81" s="173" t="s">
        <v>495</v>
      </c>
      <c r="C81" s="45" t="s">
        <v>572</v>
      </c>
      <c r="D81" s="177">
        <v>33.6</v>
      </c>
      <c r="E81" s="178">
        <v>57.45</v>
      </c>
      <c r="F81" s="177">
        <f t="shared" si="2"/>
        <v>1930.3200000000002</v>
      </c>
    </row>
    <row r="82" spans="1:6" ht="21">
      <c r="A82" s="120">
        <v>5</v>
      </c>
      <c r="B82" s="173" t="s">
        <v>591</v>
      </c>
      <c r="C82" s="181" t="s">
        <v>584</v>
      </c>
      <c r="D82" s="182">
        <v>909.86</v>
      </c>
      <c r="E82" s="182">
        <v>41</v>
      </c>
      <c r="F82" s="182">
        <v>37304</v>
      </c>
    </row>
    <row r="83" spans="1:6" ht="21">
      <c r="A83" s="120"/>
      <c r="B83" s="173" t="s">
        <v>592</v>
      </c>
      <c r="C83" s="181" t="s">
        <v>572</v>
      </c>
      <c r="D83" s="182">
        <v>985</v>
      </c>
      <c r="E83" s="182">
        <v>190</v>
      </c>
      <c r="F83" s="182">
        <v>187150</v>
      </c>
    </row>
    <row r="84" spans="1:6" ht="21">
      <c r="A84" s="120"/>
      <c r="B84" s="173" t="s">
        <v>593</v>
      </c>
      <c r="C84" s="181" t="s">
        <v>572</v>
      </c>
      <c r="D84" s="182">
        <v>32.8</v>
      </c>
      <c r="E84" s="182">
        <v>190</v>
      </c>
      <c r="F84" s="182">
        <v>6232</v>
      </c>
    </row>
    <row r="85" spans="1:6" ht="21">
      <c r="A85" s="120"/>
      <c r="B85" s="173" t="s">
        <v>594</v>
      </c>
      <c r="C85" s="181" t="s">
        <v>572</v>
      </c>
      <c r="D85" s="182">
        <v>181.8</v>
      </c>
      <c r="E85" s="182">
        <v>400</v>
      </c>
      <c r="F85" s="182">
        <v>72720</v>
      </c>
    </row>
    <row r="86" spans="1:6" ht="21">
      <c r="A86" s="120">
        <v>6</v>
      </c>
      <c r="B86" s="173" t="s">
        <v>614</v>
      </c>
      <c r="C86" s="181" t="s">
        <v>572</v>
      </c>
      <c r="D86" s="182">
        <v>53.2</v>
      </c>
      <c r="E86" s="182">
        <v>205</v>
      </c>
      <c r="F86" s="182">
        <v>10907.25</v>
      </c>
    </row>
    <row r="87" spans="1:6" ht="21">
      <c r="A87" s="131"/>
      <c r="B87" s="173" t="s">
        <v>615</v>
      </c>
      <c r="C87" s="181" t="s">
        <v>572</v>
      </c>
      <c r="D87" s="182">
        <v>432.4</v>
      </c>
      <c r="E87" s="182">
        <v>130</v>
      </c>
      <c r="F87" s="182">
        <v>56212</v>
      </c>
    </row>
    <row r="88" spans="1:6" ht="21">
      <c r="A88" s="131"/>
      <c r="B88" s="173" t="s">
        <v>616</v>
      </c>
      <c r="C88" s="181" t="s">
        <v>572</v>
      </c>
      <c r="D88" s="182">
        <v>1021.41</v>
      </c>
      <c r="E88" s="182">
        <v>210</v>
      </c>
      <c r="F88" s="182">
        <v>214496.52</v>
      </c>
    </row>
    <row r="89" spans="1:6" ht="21">
      <c r="A89" s="131"/>
      <c r="B89" s="173" t="s">
        <v>617</v>
      </c>
      <c r="C89" s="181" t="s">
        <v>572</v>
      </c>
      <c r="D89" s="182">
        <v>150.62</v>
      </c>
      <c r="E89" s="182">
        <v>95</v>
      </c>
      <c r="F89" s="182">
        <v>14308.9</v>
      </c>
    </row>
    <row r="90" spans="1:6" ht="21">
      <c r="A90" s="131"/>
      <c r="B90" s="173" t="s">
        <v>618</v>
      </c>
      <c r="C90" s="181" t="s">
        <v>572</v>
      </c>
      <c r="D90" s="182">
        <v>231.48</v>
      </c>
      <c r="E90" s="182">
        <v>150</v>
      </c>
      <c r="F90" s="182">
        <v>34722</v>
      </c>
    </row>
    <row r="91" spans="1:6" ht="21">
      <c r="A91" s="131"/>
      <c r="B91" s="173" t="s">
        <v>618</v>
      </c>
      <c r="C91" s="181" t="s">
        <v>572</v>
      </c>
      <c r="D91" s="182">
        <v>100</v>
      </c>
      <c r="E91" s="182">
        <v>142</v>
      </c>
      <c r="F91" s="182">
        <v>14200</v>
      </c>
    </row>
    <row r="92" spans="1:6" ht="21">
      <c r="A92" s="131"/>
      <c r="B92" s="173" t="s">
        <v>605</v>
      </c>
      <c r="C92" s="181" t="s">
        <v>572</v>
      </c>
      <c r="D92" s="182">
        <v>152.55</v>
      </c>
      <c r="E92" s="182">
        <v>385.04</v>
      </c>
      <c r="F92" s="182">
        <v>58737.85</v>
      </c>
    </row>
    <row r="93" spans="1:6" ht="21">
      <c r="A93" s="131"/>
      <c r="B93" s="173" t="s">
        <v>603</v>
      </c>
      <c r="C93" s="181" t="s">
        <v>572</v>
      </c>
      <c r="D93" s="182">
        <v>481.44</v>
      </c>
      <c r="E93" s="182">
        <v>361.6</v>
      </c>
      <c r="F93" s="182">
        <v>174089.3</v>
      </c>
    </row>
    <row r="94" spans="1:6" ht="31.5">
      <c r="A94" s="131"/>
      <c r="B94" s="173" t="s">
        <v>604</v>
      </c>
      <c r="C94" s="181" t="s">
        <v>572</v>
      </c>
      <c r="D94" s="182">
        <v>240.14</v>
      </c>
      <c r="E94" s="182">
        <v>312.22</v>
      </c>
      <c r="F94" s="182">
        <v>74976.55</v>
      </c>
    </row>
    <row r="95" spans="1:6" ht="14.25">
      <c r="A95" s="131">
        <v>7</v>
      </c>
      <c r="B95" s="173" t="s">
        <v>578</v>
      </c>
      <c r="C95" s="181"/>
      <c r="D95" s="181"/>
      <c r="E95" s="181"/>
      <c r="F95" s="182">
        <v>225880.69</v>
      </c>
    </row>
    <row r="96" spans="1:6" ht="14.25">
      <c r="A96" s="131">
        <v>8</v>
      </c>
      <c r="B96" s="173" t="s">
        <v>503</v>
      </c>
      <c r="C96" s="49"/>
      <c r="D96" s="57"/>
      <c r="E96" s="57"/>
      <c r="F96" s="130"/>
    </row>
    <row r="97" spans="1:6" ht="14.25">
      <c r="A97" s="131">
        <v>9</v>
      </c>
      <c r="B97" s="173" t="s">
        <v>456</v>
      </c>
      <c r="C97" s="49"/>
      <c r="D97" s="57"/>
      <c r="E97" s="57"/>
      <c r="F97" s="130"/>
    </row>
    <row r="98" spans="1:6" ht="14.25">
      <c r="A98" s="131"/>
      <c r="B98" s="173" t="s">
        <v>521</v>
      </c>
      <c r="C98" s="49"/>
      <c r="D98" s="57"/>
      <c r="E98" s="57"/>
      <c r="F98" s="130"/>
    </row>
    <row r="99" spans="1:6" ht="14.25">
      <c r="A99" s="131">
        <v>10</v>
      </c>
      <c r="B99" s="37" t="s">
        <v>501</v>
      </c>
      <c r="C99" s="49"/>
      <c r="D99" s="57"/>
      <c r="E99" s="57"/>
      <c r="F99" s="130"/>
    </row>
    <row r="100" spans="1:6" ht="14.25">
      <c r="A100" s="131">
        <v>11</v>
      </c>
      <c r="B100" s="37" t="s">
        <v>502</v>
      </c>
      <c r="C100" s="49"/>
      <c r="D100" s="57"/>
      <c r="E100" s="57"/>
      <c r="F100" s="130"/>
    </row>
    <row r="101" spans="1:6" ht="14.25">
      <c r="A101" s="131">
        <v>12</v>
      </c>
      <c r="B101" s="157" t="s">
        <v>522</v>
      </c>
      <c r="C101" s="49"/>
      <c r="D101" s="57"/>
      <c r="E101" s="57"/>
      <c r="F101" s="130"/>
    </row>
    <row r="102" spans="1:6" ht="14.25">
      <c r="A102" s="212" t="s">
        <v>193</v>
      </c>
      <c r="B102" s="213"/>
      <c r="C102" s="109" t="s">
        <v>121</v>
      </c>
      <c r="D102" s="109" t="s">
        <v>121</v>
      </c>
      <c r="E102" s="109" t="s">
        <v>121</v>
      </c>
      <c r="F102" s="132">
        <f>SUM(F41:F101)</f>
        <v>1584957.3805</v>
      </c>
    </row>
    <row r="104" spans="1:6" ht="14.25">
      <c r="A104" s="215" t="s">
        <v>244</v>
      </c>
      <c r="B104" s="215"/>
      <c r="C104" s="215"/>
      <c r="D104" s="215"/>
      <c r="E104" s="215"/>
      <c r="F104" s="215"/>
    </row>
    <row r="105" spans="1:6" ht="14.25">
      <c r="A105" s="214" t="s">
        <v>196</v>
      </c>
      <c r="B105" s="214"/>
      <c r="C105" s="60" t="s">
        <v>467</v>
      </c>
      <c r="D105" s="47"/>
      <c r="E105" s="47"/>
      <c r="F105" s="47"/>
    </row>
    <row r="107" spans="1:6" ht="14.25">
      <c r="A107" s="214" t="s">
        <v>195</v>
      </c>
      <c r="B107" s="214"/>
      <c r="C107" s="60" t="s">
        <v>453</v>
      </c>
      <c r="D107" s="51" t="s">
        <v>468</v>
      </c>
      <c r="E107" s="47"/>
      <c r="F107" s="47"/>
    </row>
    <row r="109" spans="1:6" ht="14.25">
      <c r="A109" s="216" t="s">
        <v>281</v>
      </c>
      <c r="B109" s="216"/>
      <c r="C109" s="216"/>
      <c r="D109" s="216"/>
      <c r="E109" s="216"/>
      <c r="F109" s="216"/>
    </row>
    <row r="110" spans="1:6" ht="28.5">
      <c r="A110" s="144" t="s">
        <v>183</v>
      </c>
      <c r="B110" s="145" t="s">
        <v>197</v>
      </c>
      <c r="C110" s="145" t="s">
        <v>282</v>
      </c>
      <c r="D110" s="145" t="s">
        <v>263</v>
      </c>
      <c r="E110" s="145" t="s">
        <v>283</v>
      </c>
      <c r="F110" s="145" t="s">
        <v>284</v>
      </c>
    </row>
    <row r="111" spans="1:6" ht="14.25">
      <c r="A111" s="45">
        <v>1</v>
      </c>
      <c r="B111" s="45">
        <v>2</v>
      </c>
      <c r="C111" s="45">
        <v>3</v>
      </c>
      <c r="D111" s="45">
        <v>4</v>
      </c>
      <c r="E111" s="45">
        <v>5</v>
      </c>
      <c r="F111" s="45">
        <v>6</v>
      </c>
    </row>
    <row r="112" spans="1:6" ht="14.25">
      <c r="A112" s="57" t="s">
        <v>32</v>
      </c>
      <c r="B112" s="37"/>
      <c r="C112" s="57"/>
      <c r="D112" s="144"/>
      <c r="E112" s="144"/>
      <c r="F112" s="129"/>
    </row>
    <row r="113" spans="1:6" ht="14.25">
      <c r="A113" s="57" t="s">
        <v>33</v>
      </c>
      <c r="B113" s="37"/>
      <c r="C113" s="49"/>
      <c r="D113" s="57"/>
      <c r="E113" s="57"/>
      <c r="F113" s="57"/>
    </row>
    <row r="114" spans="1:6" ht="14.25">
      <c r="A114" s="57" t="s">
        <v>34</v>
      </c>
      <c r="B114" s="37"/>
      <c r="C114" s="49"/>
      <c r="D114" s="57"/>
      <c r="E114" s="57"/>
      <c r="F114" s="57"/>
    </row>
    <row r="115" spans="1:6" ht="14.25">
      <c r="A115" s="57" t="s">
        <v>35</v>
      </c>
      <c r="B115" s="37"/>
      <c r="C115" s="49"/>
      <c r="D115" s="57"/>
      <c r="E115" s="57"/>
      <c r="F115" s="57"/>
    </row>
    <row r="116" spans="1:6" ht="14.25">
      <c r="A116" s="212" t="s">
        <v>193</v>
      </c>
      <c r="B116" s="213"/>
      <c r="C116" s="144" t="s">
        <v>121</v>
      </c>
      <c r="D116" s="144" t="s">
        <v>121</v>
      </c>
      <c r="E116" s="144" t="s">
        <v>121</v>
      </c>
      <c r="F116" s="124">
        <f>F115+F114+F113+F112</f>
        <v>0</v>
      </c>
    </row>
  </sheetData>
  <sheetProtection/>
  <mergeCells count="15">
    <mergeCell ref="A104:F104"/>
    <mergeCell ref="A105:B105"/>
    <mergeCell ref="A107:B107"/>
    <mergeCell ref="A109:F109"/>
    <mergeCell ref="A116:B116"/>
    <mergeCell ref="A34:B34"/>
    <mergeCell ref="A36:B36"/>
    <mergeCell ref="A38:F38"/>
    <mergeCell ref="A102:B102"/>
    <mergeCell ref="A1:F1"/>
    <mergeCell ref="A2:B2"/>
    <mergeCell ref="A4:B4"/>
    <mergeCell ref="A6:F6"/>
    <mergeCell ref="A31:B31"/>
    <mergeCell ref="A33:F33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0"/>
  <sheetViews>
    <sheetView zoomScale="115" zoomScaleNormal="115" zoomScaleSheetLayoutView="100" zoomScalePageLayoutView="0" workbookViewId="0" topLeftCell="A1">
      <selection activeCell="DP48" sqref="DP48:FK48"/>
    </sheetView>
  </sheetViews>
  <sheetFormatPr defaultColWidth="1.0078125" defaultRowHeight="12" customHeight="1"/>
  <cols>
    <col min="1" max="59" width="1.0078125" style="61" customWidth="1"/>
    <col min="60" max="60" width="1.3359375" style="61" customWidth="1"/>
    <col min="61" max="16384" width="1.0078125" style="61" customWidth="1"/>
  </cols>
  <sheetData>
    <row r="1" spans="1:167" s="62" customFormat="1" ht="3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 t="s">
        <v>340</v>
      </c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</row>
    <row r="2" spans="1:167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</row>
    <row r="3" spans="1:167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 t="s">
        <v>339</v>
      </c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</row>
    <row r="4" spans="1:167" ht="12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</row>
    <row r="5" spans="1:167" ht="12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289" t="s">
        <v>338</v>
      </c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</row>
    <row r="6" spans="1:167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305" t="s">
        <v>470</v>
      </c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5"/>
    </row>
    <row r="7" spans="1:167" ht="12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248" t="s">
        <v>337</v>
      </c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</row>
    <row r="8" spans="1:167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305" t="s">
        <v>471</v>
      </c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5"/>
    </row>
    <row r="9" spans="1:167" ht="12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247" t="s">
        <v>336</v>
      </c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</row>
    <row r="10" spans="1:167" ht="12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97"/>
      <c r="CM10" s="97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97"/>
      <c r="DU10" s="97"/>
      <c r="DV10" s="97"/>
      <c r="DW10" s="97"/>
      <c r="DX10" s="97"/>
      <c r="DY10" s="240" t="s">
        <v>472</v>
      </c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</row>
    <row r="11" spans="1:167" ht="12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247" t="s">
        <v>62</v>
      </c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96"/>
      <c r="CM11" s="96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248" t="s">
        <v>288</v>
      </c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</row>
    <row r="12" spans="1:167" ht="12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74" t="s">
        <v>286</v>
      </c>
      <c r="BQ12" s="242"/>
      <c r="BR12" s="242"/>
      <c r="BS12" s="242"/>
      <c r="BT12" s="242"/>
      <c r="BU12" s="242"/>
      <c r="BV12" s="243" t="s">
        <v>286</v>
      </c>
      <c r="BW12" s="243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1">
        <v>20</v>
      </c>
      <c r="CV12" s="241"/>
      <c r="CW12" s="241"/>
      <c r="CX12" s="241"/>
      <c r="CY12" s="244" t="s">
        <v>527</v>
      </c>
      <c r="CZ12" s="244"/>
      <c r="DA12" s="244"/>
      <c r="DB12" s="243" t="s">
        <v>285</v>
      </c>
      <c r="DC12" s="243"/>
      <c r="DD12" s="243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74"/>
    </row>
    <row r="13" spans="1:167" ht="12" customHeight="1">
      <c r="A13" s="95"/>
      <c r="B13" s="340" t="s">
        <v>335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  <c r="BJ13" s="340"/>
      <c r="BK13" s="340"/>
      <c r="BL13" s="340"/>
      <c r="BM13" s="340"/>
      <c r="BN13" s="340"/>
      <c r="BO13" s="340"/>
      <c r="BP13" s="340"/>
      <c r="BQ13" s="340"/>
      <c r="BR13" s="340"/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0"/>
      <c r="CJ13" s="340"/>
      <c r="CK13" s="340"/>
      <c r="CL13" s="340"/>
      <c r="CM13" s="340"/>
      <c r="CN13" s="340"/>
      <c r="CO13" s="340"/>
      <c r="CP13" s="340"/>
      <c r="CQ13" s="340"/>
      <c r="CR13" s="340"/>
      <c r="CS13" s="340"/>
      <c r="CT13" s="340"/>
      <c r="CU13" s="340"/>
      <c r="CV13" s="340"/>
      <c r="CW13" s="340"/>
      <c r="CX13" s="340"/>
      <c r="CY13" s="340"/>
      <c r="CZ13" s="340"/>
      <c r="DA13" s="340"/>
      <c r="DB13" s="340"/>
      <c r="DC13" s="340"/>
      <c r="DD13" s="340"/>
      <c r="DE13" s="340"/>
      <c r="DF13" s="340"/>
      <c r="DG13" s="340"/>
      <c r="DH13" s="340"/>
      <c r="DI13" s="340"/>
      <c r="DJ13" s="340"/>
      <c r="DK13" s="340"/>
      <c r="DL13" s="340"/>
      <c r="DM13" s="340"/>
      <c r="DN13" s="340"/>
      <c r="DO13" s="340"/>
      <c r="DP13" s="340"/>
      <c r="DQ13" s="340"/>
      <c r="DR13" s="340"/>
      <c r="DS13" s="340"/>
      <c r="DT13" s="340"/>
      <c r="DU13" s="340"/>
      <c r="DV13" s="340"/>
      <c r="DW13" s="340"/>
      <c r="DX13" s="340"/>
      <c r="DY13" s="340"/>
      <c r="DZ13" s="340"/>
      <c r="EA13" s="340"/>
      <c r="EB13" s="340"/>
      <c r="EC13" s="340"/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340"/>
      <c r="ER13" s="340"/>
      <c r="ES13" s="340"/>
      <c r="ET13" s="340"/>
      <c r="EU13" s="340"/>
      <c r="EV13" s="340"/>
      <c r="EW13" s="340"/>
      <c r="EX13" s="340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</row>
    <row r="14" spans="1:167" ht="12" customHeight="1" thickBot="1">
      <c r="A14" s="94"/>
      <c r="B14" s="6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62"/>
      <c r="EI14" s="93" t="s">
        <v>334</v>
      </c>
      <c r="EJ14" s="318"/>
      <c r="EK14" s="318"/>
      <c r="EL14" s="318"/>
      <c r="EM14" s="318"/>
      <c r="EN14" s="92" t="s">
        <v>333</v>
      </c>
      <c r="EO14" s="92"/>
      <c r="EP14" s="92"/>
      <c r="EQ14" s="92"/>
      <c r="ER14" s="62"/>
      <c r="ES14" s="62"/>
      <c r="ET14" s="62"/>
      <c r="EU14" s="62"/>
      <c r="EV14" s="62"/>
      <c r="EW14" s="62"/>
      <c r="EX14" s="62"/>
      <c r="EY14" s="62"/>
      <c r="EZ14" s="319" t="s">
        <v>332</v>
      </c>
      <c r="FA14" s="320"/>
      <c r="FB14" s="320"/>
      <c r="FC14" s="320"/>
      <c r="FD14" s="320"/>
      <c r="FE14" s="320"/>
      <c r="FF14" s="320"/>
      <c r="FG14" s="320"/>
      <c r="FH14" s="320"/>
      <c r="FI14" s="320"/>
      <c r="FJ14" s="320"/>
      <c r="FK14" s="321"/>
    </row>
    <row r="15" spans="1:167" ht="12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92"/>
      <c r="EC15" s="92"/>
      <c r="ED15" s="92"/>
      <c r="EE15" s="92"/>
      <c r="EF15" s="91"/>
      <c r="EG15" s="91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76"/>
      <c r="ET15" s="76"/>
      <c r="EU15" s="76"/>
      <c r="EV15" s="62"/>
      <c r="EW15" s="75"/>
      <c r="EX15" s="76" t="s">
        <v>331</v>
      </c>
      <c r="EY15" s="62"/>
      <c r="EZ15" s="322" t="s">
        <v>330</v>
      </c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4"/>
    </row>
    <row r="16" spans="1:167" ht="12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74" t="s">
        <v>329</v>
      </c>
      <c r="AR16" s="242"/>
      <c r="AS16" s="242"/>
      <c r="AT16" s="242"/>
      <c r="AU16" s="242"/>
      <c r="AV16" s="242"/>
      <c r="AW16" s="243" t="s">
        <v>286</v>
      </c>
      <c r="AX16" s="243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1">
        <v>20</v>
      </c>
      <c r="BW16" s="241"/>
      <c r="BX16" s="241"/>
      <c r="BY16" s="241"/>
      <c r="BZ16" s="244"/>
      <c r="CA16" s="244"/>
      <c r="CB16" s="244"/>
      <c r="CC16" s="243" t="s">
        <v>285</v>
      </c>
      <c r="CD16" s="243"/>
      <c r="CE16" s="243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74"/>
      <c r="ES16" s="74"/>
      <c r="ET16" s="74"/>
      <c r="EU16" s="74"/>
      <c r="EV16" s="62"/>
      <c r="EW16" s="62"/>
      <c r="EX16" s="74" t="s">
        <v>328</v>
      </c>
      <c r="EY16" s="62"/>
      <c r="EZ16" s="315"/>
      <c r="FA16" s="316"/>
      <c r="FB16" s="316"/>
      <c r="FC16" s="316"/>
      <c r="FD16" s="316"/>
      <c r="FE16" s="316"/>
      <c r="FF16" s="316"/>
      <c r="FG16" s="316"/>
      <c r="FH16" s="316"/>
      <c r="FI16" s="316"/>
      <c r="FJ16" s="316"/>
      <c r="FK16" s="317"/>
    </row>
    <row r="17" spans="1:167" ht="12" customHeight="1">
      <c r="A17" s="62" t="s">
        <v>327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62"/>
      <c r="EN17" s="62"/>
      <c r="EO17" s="62"/>
      <c r="EP17" s="62"/>
      <c r="EQ17" s="62"/>
      <c r="ER17" s="74"/>
      <c r="ES17" s="74"/>
      <c r="ET17" s="74"/>
      <c r="EU17" s="74"/>
      <c r="EV17" s="62"/>
      <c r="EW17" s="62"/>
      <c r="EX17" s="74"/>
      <c r="EY17" s="62"/>
      <c r="EZ17" s="293" t="s">
        <v>474</v>
      </c>
      <c r="FA17" s="294"/>
      <c r="FB17" s="294"/>
      <c r="FC17" s="294"/>
      <c r="FD17" s="294"/>
      <c r="FE17" s="294"/>
      <c r="FF17" s="294"/>
      <c r="FG17" s="294"/>
      <c r="FH17" s="294"/>
      <c r="FI17" s="294"/>
      <c r="FJ17" s="294"/>
      <c r="FK17" s="295"/>
    </row>
    <row r="18" spans="1:167" ht="12" customHeight="1">
      <c r="A18" s="62" t="s">
        <v>326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62"/>
      <c r="AN18" s="62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5"/>
      <c r="EL18" s="305"/>
      <c r="EM18" s="62"/>
      <c r="EN18" s="62"/>
      <c r="EO18" s="62"/>
      <c r="EP18" s="62"/>
      <c r="EQ18" s="62"/>
      <c r="ER18" s="74"/>
      <c r="ES18" s="74"/>
      <c r="ET18" s="74"/>
      <c r="EU18" s="74"/>
      <c r="EV18" s="62"/>
      <c r="EW18" s="62"/>
      <c r="EX18" s="74" t="s">
        <v>317</v>
      </c>
      <c r="EY18" s="62"/>
      <c r="EZ18" s="299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300"/>
    </row>
    <row r="19" spans="1:167" ht="12" customHeight="1" thickBo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62"/>
      <c r="AT19" s="62"/>
      <c r="AU19" s="62"/>
      <c r="AV19" s="62"/>
      <c r="AW19" s="62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62"/>
      <c r="EK19" s="62"/>
      <c r="EL19" s="62"/>
      <c r="EM19" s="62"/>
      <c r="EN19" s="62"/>
      <c r="EO19" s="62"/>
      <c r="EP19" s="62"/>
      <c r="EQ19" s="62"/>
      <c r="ER19" s="74"/>
      <c r="ES19" s="74"/>
      <c r="ET19" s="74"/>
      <c r="EU19" s="74"/>
      <c r="EV19" s="62"/>
      <c r="EW19" s="62"/>
      <c r="EX19" s="74"/>
      <c r="EY19" s="62"/>
      <c r="EZ19" s="293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5"/>
    </row>
    <row r="20" spans="1:167" ht="12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62"/>
      <c r="AN20" s="84"/>
      <c r="AO20" s="90" t="s">
        <v>325</v>
      </c>
      <c r="AP20" s="84"/>
      <c r="AQ20" s="84"/>
      <c r="AR20" s="84"/>
      <c r="AS20" s="62"/>
      <c r="AT20" s="62"/>
      <c r="AU20" s="62"/>
      <c r="AV20" s="62"/>
      <c r="AW20" s="62"/>
      <c r="AX20" s="62"/>
      <c r="AY20" s="309" t="s">
        <v>473</v>
      </c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1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62"/>
      <c r="EK20" s="62"/>
      <c r="EL20" s="62"/>
      <c r="EM20" s="62"/>
      <c r="EN20" s="62"/>
      <c r="EO20" s="62"/>
      <c r="EP20" s="62"/>
      <c r="EQ20" s="62"/>
      <c r="ER20" s="74"/>
      <c r="ES20" s="74"/>
      <c r="ET20" s="74"/>
      <c r="EU20" s="74"/>
      <c r="EV20" s="62"/>
      <c r="EW20" s="62"/>
      <c r="EX20" s="74" t="s">
        <v>324</v>
      </c>
      <c r="EY20" s="62"/>
      <c r="EZ20" s="306"/>
      <c r="FA20" s="307"/>
      <c r="FB20" s="307"/>
      <c r="FC20" s="307"/>
      <c r="FD20" s="307"/>
      <c r="FE20" s="307"/>
      <c r="FF20" s="307"/>
      <c r="FG20" s="307"/>
      <c r="FH20" s="307"/>
      <c r="FI20" s="307"/>
      <c r="FJ20" s="307"/>
      <c r="FK20" s="308"/>
    </row>
    <row r="21" spans="1:167" ht="12" customHeight="1" thickBo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62"/>
      <c r="AT21" s="62"/>
      <c r="AU21" s="62"/>
      <c r="AV21" s="62"/>
      <c r="AW21" s="62"/>
      <c r="AX21" s="62"/>
      <c r="AY21" s="312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4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62"/>
      <c r="EK21" s="62"/>
      <c r="EL21" s="62"/>
      <c r="EM21" s="62"/>
      <c r="EN21" s="62"/>
      <c r="EO21" s="62"/>
      <c r="EP21" s="62"/>
      <c r="EQ21" s="62"/>
      <c r="ER21" s="74"/>
      <c r="ES21" s="74"/>
      <c r="ET21" s="74"/>
      <c r="EU21" s="74"/>
      <c r="EV21" s="62"/>
      <c r="EW21" s="62"/>
      <c r="EX21" s="74"/>
      <c r="EY21" s="62"/>
      <c r="EZ21" s="299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300"/>
    </row>
    <row r="22" spans="1:167" ht="12" customHeight="1">
      <c r="A22" s="62" t="s">
        <v>323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62"/>
      <c r="AG22" s="62"/>
      <c r="AH22" s="62"/>
      <c r="AI22" s="62"/>
      <c r="AJ22" s="62"/>
      <c r="AK22" s="62"/>
      <c r="AL22" s="62"/>
      <c r="AM22" s="62"/>
      <c r="AN22" s="62"/>
      <c r="AO22" s="292" t="s">
        <v>478</v>
      </c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62"/>
      <c r="EN22" s="62"/>
      <c r="EO22" s="62"/>
      <c r="EP22" s="62"/>
      <c r="EQ22" s="62"/>
      <c r="ER22" s="74"/>
      <c r="ES22" s="74"/>
      <c r="ET22" s="74"/>
      <c r="EU22" s="74"/>
      <c r="EV22" s="62"/>
      <c r="EW22" s="62"/>
      <c r="EX22" s="76" t="s">
        <v>322</v>
      </c>
      <c r="EY22" s="62"/>
      <c r="EZ22" s="315" t="s">
        <v>475</v>
      </c>
      <c r="FA22" s="316"/>
      <c r="FB22" s="316"/>
      <c r="FC22" s="316"/>
      <c r="FD22" s="316"/>
      <c r="FE22" s="316"/>
      <c r="FF22" s="316"/>
      <c r="FG22" s="316"/>
      <c r="FH22" s="316"/>
      <c r="FI22" s="316"/>
      <c r="FJ22" s="316"/>
      <c r="FK22" s="317"/>
    </row>
    <row r="23" spans="1:167" ht="12" customHeight="1">
      <c r="A23" s="62" t="s">
        <v>319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291" t="s">
        <v>471</v>
      </c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62"/>
      <c r="EN23" s="62"/>
      <c r="EO23" s="62"/>
      <c r="EP23" s="62"/>
      <c r="EQ23" s="62"/>
      <c r="ER23" s="74"/>
      <c r="ES23" s="74"/>
      <c r="ET23" s="74"/>
      <c r="EU23" s="74"/>
      <c r="EV23" s="62"/>
      <c r="EW23" s="62"/>
      <c r="EX23" s="74"/>
      <c r="EY23" s="62"/>
      <c r="EZ23" s="293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5"/>
    </row>
    <row r="24" spans="1:167" ht="12" customHeight="1">
      <c r="A24" s="62" t="s">
        <v>321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62"/>
      <c r="EN24" s="62"/>
      <c r="EO24" s="62"/>
      <c r="EP24" s="62"/>
      <c r="EQ24" s="62"/>
      <c r="ER24" s="74"/>
      <c r="ES24" s="74"/>
      <c r="ET24" s="74"/>
      <c r="EU24" s="74"/>
      <c r="EV24" s="62"/>
      <c r="EW24" s="62"/>
      <c r="EX24" s="74" t="s">
        <v>320</v>
      </c>
      <c r="EY24" s="62"/>
      <c r="EZ24" s="296" t="s">
        <v>476</v>
      </c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298"/>
    </row>
    <row r="25" spans="1:167" ht="12" customHeight="1">
      <c r="A25" s="62" t="s">
        <v>319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291" t="s">
        <v>479</v>
      </c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62"/>
      <c r="EN25" s="75"/>
      <c r="EO25" s="75"/>
      <c r="EP25" s="75"/>
      <c r="EQ25" s="75"/>
      <c r="ER25" s="76"/>
      <c r="ES25" s="76"/>
      <c r="ET25" s="76"/>
      <c r="EU25" s="76"/>
      <c r="EV25" s="62"/>
      <c r="EW25" s="75"/>
      <c r="EX25" s="62"/>
      <c r="EY25" s="62"/>
      <c r="EZ25" s="293" t="s">
        <v>477</v>
      </c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5"/>
    </row>
    <row r="26" spans="1:167" ht="12" customHeight="1">
      <c r="A26" s="62" t="s">
        <v>318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62"/>
      <c r="EN26" s="75"/>
      <c r="EO26" s="75"/>
      <c r="EP26" s="75"/>
      <c r="EQ26" s="75"/>
      <c r="ER26" s="76"/>
      <c r="ES26" s="76"/>
      <c r="ET26" s="76"/>
      <c r="EU26" s="76"/>
      <c r="EV26" s="62"/>
      <c r="EW26" s="75"/>
      <c r="EX26" s="74" t="s">
        <v>317</v>
      </c>
      <c r="EY26" s="62"/>
      <c r="EZ26" s="299"/>
      <c r="FA26" s="242"/>
      <c r="FB26" s="242"/>
      <c r="FC26" s="242"/>
      <c r="FD26" s="242"/>
      <c r="FE26" s="242"/>
      <c r="FF26" s="242"/>
      <c r="FG26" s="242"/>
      <c r="FH26" s="242"/>
      <c r="FI26" s="242"/>
      <c r="FJ26" s="242"/>
      <c r="FK26" s="300"/>
    </row>
    <row r="27" spans="1:167" ht="12" customHeight="1">
      <c r="A27" s="62" t="s">
        <v>316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75"/>
      <c r="EK27" s="75"/>
      <c r="EL27" s="75"/>
      <c r="EM27" s="75"/>
      <c r="EN27" s="75"/>
      <c r="EO27" s="75"/>
      <c r="EP27" s="75"/>
      <c r="EQ27" s="75"/>
      <c r="ER27" s="76"/>
      <c r="ES27" s="76"/>
      <c r="ET27" s="76"/>
      <c r="EU27" s="76"/>
      <c r="EV27" s="62"/>
      <c r="EW27" s="75"/>
      <c r="EX27" s="74" t="s">
        <v>315</v>
      </c>
      <c r="EY27" s="62"/>
      <c r="EZ27" s="296" t="s">
        <v>11</v>
      </c>
      <c r="FA27" s="297"/>
      <c r="FB27" s="297"/>
      <c r="FC27" s="297"/>
      <c r="FD27" s="297"/>
      <c r="FE27" s="297"/>
      <c r="FF27" s="297"/>
      <c r="FG27" s="297"/>
      <c r="FH27" s="297"/>
      <c r="FI27" s="297"/>
      <c r="FJ27" s="297"/>
      <c r="FK27" s="298"/>
    </row>
    <row r="28" spans="1:167" ht="12" customHeight="1" thickBo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75"/>
      <c r="EK28" s="75"/>
      <c r="EL28" s="75"/>
      <c r="EM28" s="75"/>
      <c r="EN28" s="75"/>
      <c r="EO28" s="75"/>
      <c r="EP28" s="75"/>
      <c r="EQ28" s="75"/>
      <c r="ER28" s="76"/>
      <c r="ES28" s="76"/>
      <c r="ET28" s="76"/>
      <c r="EU28" s="76"/>
      <c r="EV28" s="62"/>
      <c r="EW28" s="75"/>
      <c r="EX28" s="74" t="s">
        <v>314</v>
      </c>
      <c r="EY28" s="62"/>
      <c r="EZ28" s="301"/>
      <c r="FA28" s="302"/>
      <c r="FB28" s="302"/>
      <c r="FC28" s="302"/>
      <c r="FD28" s="302"/>
      <c r="FE28" s="302"/>
      <c r="FF28" s="302"/>
      <c r="FG28" s="302"/>
      <c r="FH28" s="302"/>
      <c r="FI28" s="302"/>
      <c r="FJ28" s="302"/>
      <c r="FK28" s="303"/>
    </row>
    <row r="29" spans="1:167" ht="12" customHeight="1" thickBo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247" t="s">
        <v>313</v>
      </c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7"/>
      <c r="EK29" s="87"/>
      <c r="EL29" s="87"/>
      <c r="EM29" s="87"/>
      <c r="EN29" s="87"/>
      <c r="EO29" s="87"/>
      <c r="EP29" s="87"/>
      <c r="EQ29" s="87"/>
      <c r="ER29" s="88"/>
      <c r="ES29" s="88"/>
      <c r="ET29" s="88"/>
      <c r="EU29" s="88"/>
      <c r="EV29" s="63"/>
      <c r="EW29" s="87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0" spans="1:167" ht="12" customHeight="1" thickBo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85"/>
      <c r="AY30" s="85"/>
      <c r="AZ30" s="85"/>
      <c r="BA30" s="85"/>
      <c r="BB30" s="85"/>
      <c r="BC30" s="62"/>
      <c r="BD30" s="62"/>
      <c r="BE30" s="62"/>
      <c r="BF30" s="62"/>
      <c r="BG30" s="62"/>
      <c r="BH30" s="62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62"/>
      <c r="BX30" s="62"/>
      <c r="BY30" s="62"/>
      <c r="BZ30" s="62"/>
      <c r="CA30" s="62"/>
      <c r="CB30" s="83"/>
      <c r="CC30" s="83"/>
      <c r="CD30" s="83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62"/>
      <c r="EI30" s="83"/>
      <c r="EJ30" s="62"/>
      <c r="EK30" s="62"/>
      <c r="EL30" s="76" t="s">
        <v>59</v>
      </c>
      <c r="EM30" s="62"/>
      <c r="EN30" s="262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4"/>
    </row>
    <row r="31" spans="1:167" ht="12" customHeight="1">
      <c r="A31" s="8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75"/>
      <c r="EK31" s="75"/>
      <c r="EL31" s="75"/>
      <c r="EM31" s="75"/>
      <c r="EN31" s="75"/>
      <c r="EO31" s="75"/>
      <c r="EP31" s="75"/>
      <c r="EQ31" s="75"/>
      <c r="ER31" s="76"/>
      <c r="ES31" s="76"/>
      <c r="ET31" s="76"/>
      <c r="EU31" s="76"/>
      <c r="EV31" s="62"/>
      <c r="EW31" s="75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</row>
    <row r="32" spans="1:167" ht="12" customHeight="1">
      <c r="A32" s="265" t="s">
        <v>312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7" t="s">
        <v>311</v>
      </c>
      <c r="AF32" s="266"/>
      <c r="AG32" s="266"/>
      <c r="AH32" s="266"/>
      <c r="AI32" s="266"/>
      <c r="AJ32" s="266"/>
      <c r="AK32" s="266"/>
      <c r="AL32" s="266"/>
      <c r="AM32" s="266"/>
      <c r="AN32" s="266"/>
      <c r="AO32" s="268" t="s">
        <v>310</v>
      </c>
      <c r="AP32" s="269"/>
      <c r="AQ32" s="269"/>
      <c r="AR32" s="269"/>
      <c r="AS32" s="269"/>
      <c r="AT32" s="269"/>
      <c r="AU32" s="269"/>
      <c r="AV32" s="269"/>
      <c r="AW32" s="269"/>
      <c r="AX32" s="269"/>
      <c r="AY32" s="267" t="s">
        <v>309</v>
      </c>
      <c r="AZ32" s="266"/>
      <c r="BA32" s="266"/>
      <c r="BB32" s="266"/>
      <c r="BC32" s="266"/>
      <c r="BD32" s="266"/>
      <c r="BE32" s="266"/>
      <c r="BF32" s="266"/>
      <c r="BG32" s="266"/>
      <c r="BH32" s="266"/>
      <c r="BI32" s="270" t="s">
        <v>308</v>
      </c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2"/>
      <c r="CN32" s="273" t="s">
        <v>307</v>
      </c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74"/>
      <c r="DG32" s="274"/>
      <c r="DH32" s="274"/>
      <c r="DI32" s="274"/>
      <c r="DJ32" s="274"/>
      <c r="DK32" s="274"/>
      <c r="DL32" s="274"/>
      <c r="DM32" s="274"/>
      <c r="DN32" s="274"/>
      <c r="DO32" s="275"/>
      <c r="DP32" s="282" t="s">
        <v>306</v>
      </c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  <c r="EO32" s="283"/>
      <c r="EP32" s="283"/>
      <c r="EQ32" s="283"/>
      <c r="ER32" s="283"/>
      <c r="ES32" s="283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</row>
    <row r="33" spans="1:167" ht="12" customHeight="1">
      <c r="A33" s="265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7"/>
      <c r="AF33" s="266"/>
      <c r="AG33" s="266"/>
      <c r="AH33" s="266"/>
      <c r="AI33" s="266"/>
      <c r="AJ33" s="266"/>
      <c r="AK33" s="266"/>
      <c r="AL33" s="266"/>
      <c r="AM33" s="266"/>
      <c r="AN33" s="266"/>
      <c r="AO33" s="268"/>
      <c r="AP33" s="269"/>
      <c r="AQ33" s="269"/>
      <c r="AR33" s="269"/>
      <c r="AS33" s="269"/>
      <c r="AT33" s="269"/>
      <c r="AU33" s="269"/>
      <c r="AV33" s="269"/>
      <c r="AW33" s="269"/>
      <c r="AX33" s="269"/>
      <c r="AY33" s="267"/>
      <c r="AZ33" s="266"/>
      <c r="BA33" s="266"/>
      <c r="BB33" s="266"/>
      <c r="BC33" s="266"/>
      <c r="BD33" s="266"/>
      <c r="BE33" s="266"/>
      <c r="BF33" s="266"/>
      <c r="BG33" s="266"/>
      <c r="BH33" s="266"/>
      <c r="BI33" s="288" t="s">
        <v>305</v>
      </c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90"/>
      <c r="CN33" s="276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8"/>
      <c r="DP33" s="284"/>
      <c r="DQ33" s="285"/>
      <c r="DR33" s="285"/>
      <c r="DS33" s="285"/>
      <c r="DT33" s="285"/>
      <c r="DU33" s="285"/>
      <c r="DV33" s="285"/>
      <c r="DW33" s="285"/>
      <c r="DX33" s="285"/>
      <c r="DY33" s="285"/>
      <c r="DZ33" s="285"/>
      <c r="EA33" s="285"/>
      <c r="EB33" s="285"/>
      <c r="EC33" s="285"/>
      <c r="ED33" s="285"/>
      <c r="EE33" s="285"/>
      <c r="EF33" s="285"/>
      <c r="EG33" s="285"/>
      <c r="EH33" s="285"/>
      <c r="EI33" s="285"/>
      <c r="EJ33" s="285"/>
      <c r="EK33" s="285"/>
      <c r="EL33" s="285"/>
      <c r="EM33" s="285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285"/>
      <c r="FG33" s="285"/>
      <c r="FH33" s="285"/>
      <c r="FI33" s="285"/>
      <c r="FJ33" s="285"/>
      <c r="FK33" s="285"/>
    </row>
    <row r="34" spans="1:167" ht="12" customHeight="1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8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74" t="s">
        <v>304</v>
      </c>
      <c r="CB34" s="244"/>
      <c r="CC34" s="244"/>
      <c r="CD34" s="244"/>
      <c r="CE34" s="62" t="s">
        <v>285</v>
      </c>
      <c r="CF34" s="62"/>
      <c r="CG34" s="62"/>
      <c r="CH34" s="62"/>
      <c r="CI34" s="62"/>
      <c r="CJ34" s="62"/>
      <c r="CK34" s="62"/>
      <c r="CL34" s="62"/>
      <c r="CM34" s="80"/>
      <c r="CN34" s="276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8"/>
      <c r="DP34" s="284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5"/>
      <c r="EF34" s="285"/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5"/>
      <c r="EZ34" s="285"/>
      <c r="FA34" s="285"/>
      <c r="FB34" s="285"/>
      <c r="FC34" s="285"/>
      <c r="FD34" s="285"/>
      <c r="FE34" s="285"/>
      <c r="FF34" s="285"/>
      <c r="FG34" s="285"/>
      <c r="FH34" s="285"/>
      <c r="FI34" s="285"/>
      <c r="FJ34" s="285"/>
      <c r="FK34" s="285"/>
    </row>
    <row r="35" spans="1:167" ht="12" customHeight="1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79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7"/>
      <c r="CN35" s="279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1"/>
      <c r="DP35" s="286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</row>
    <row r="36" spans="1:167" ht="12" customHeight="1">
      <c r="A36" s="265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58" t="s">
        <v>303</v>
      </c>
      <c r="BJ36" s="258"/>
      <c r="BK36" s="258"/>
      <c r="BL36" s="258"/>
      <c r="BM36" s="258"/>
      <c r="BN36" s="258"/>
      <c r="BO36" s="258"/>
      <c r="BP36" s="258"/>
      <c r="BQ36" s="258"/>
      <c r="BR36" s="258"/>
      <c r="BS36" s="258" t="s">
        <v>302</v>
      </c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60" t="s">
        <v>303</v>
      </c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57"/>
      <c r="DB36" s="260" t="s">
        <v>302</v>
      </c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57"/>
      <c r="DP36" s="258" t="s">
        <v>301</v>
      </c>
      <c r="DQ36" s="258"/>
      <c r="DR36" s="258"/>
      <c r="DS36" s="258"/>
      <c r="DT36" s="258"/>
      <c r="DU36" s="258"/>
      <c r="DV36" s="258"/>
      <c r="DW36" s="258"/>
      <c r="DX36" s="258"/>
      <c r="DY36" s="258"/>
      <c r="DZ36" s="258"/>
      <c r="EA36" s="258"/>
      <c r="EB36" s="258"/>
      <c r="EC36" s="258"/>
      <c r="ED36" s="258"/>
      <c r="EE36" s="258"/>
      <c r="EF36" s="258"/>
      <c r="EG36" s="258"/>
      <c r="EH36" s="258"/>
      <c r="EI36" s="258"/>
      <c r="EJ36" s="258"/>
      <c r="EK36" s="258"/>
      <c r="EL36" s="258"/>
      <c r="EM36" s="258"/>
      <c r="EN36" s="258" t="s">
        <v>300</v>
      </c>
      <c r="EO36" s="258"/>
      <c r="EP36" s="258"/>
      <c r="EQ36" s="258"/>
      <c r="ER36" s="258"/>
      <c r="ES36" s="258"/>
      <c r="ET36" s="258"/>
      <c r="EU36" s="258"/>
      <c r="EV36" s="258"/>
      <c r="EW36" s="258"/>
      <c r="EX36" s="258"/>
      <c r="EY36" s="258"/>
      <c r="EZ36" s="258"/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60"/>
    </row>
    <row r="37" spans="1:167" ht="12" customHeight="1" thickBot="1">
      <c r="A37" s="257">
        <v>1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9">
        <v>2</v>
      </c>
      <c r="AF37" s="259"/>
      <c r="AG37" s="259"/>
      <c r="AH37" s="259"/>
      <c r="AI37" s="259"/>
      <c r="AJ37" s="259"/>
      <c r="AK37" s="259"/>
      <c r="AL37" s="259"/>
      <c r="AM37" s="259"/>
      <c r="AN37" s="259"/>
      <c r="AO37" s="259">
        <v>3</v>
      </c>
      <c r="AP37" s="259"/>
      <c r="AQ37" s="259"/>
      <c r="AR37" s="259"/>
      <c r="AS37" s="259"/>
      <c r="AT37" s="259"/>
      <c r="AU37" s="259"/>
      <c r="AV37" s="259"/>
      <c r="AW37" s="259"/>
      <c r="AX37" s="259"/>
      <c r="AY37" s="259">
        <v>4</v>
      </c>
      <c r="AZ37" s="259"/>
      <c r="BA37" s="259"/>
      <c r="BB37" s="259"/>
      <c r="BC37" s="259"/>
      <c r="BD37" s="259"/>
      <c r="BE37" s="259"/>
      <c r="BF37" s="259"/>
      <c r="BG37" s="259"/>
      <c r="BH37" s="259"/>
      <c r="BI37" s="255">
        <v>5</v>
      </c>
      <c r="BJ37" s="255"/>
      <c r="BK37" s="255"/>
      <c r="BL37" s="255"/>
      <c r="BM37" s="255"/>
      <c r="BN37" s="255"/>
      <c r="BO37" s="255"/>
      <c r="BP37" s="255"/>
      <c r="BQ37" s="255"/>
      <c r="BR37" s="255"/>
      <c r="BS37" s="259">
        <v>6</v>
      </c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5">
        <v>7</v>
      </c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>
        <v>8</v>
      </c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>
        <v>9</v>
      </c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>
        <v>10</v>
      </c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6"/>
    </row>
    <row r="38" spans="1:167" ht="12" customHeight="1" thickBot="1">
      <c r="A38" s="226" t="s">
        <v>480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8"/>
      <c r="AE38" s="238" t="s">
        <v>504</v>
      </c>
      <c r="AF38" s="233"/>
      <c r="AG38" s="233"/>
      <c r="AH38" s="233"/>
      <c r="AI38" s="233"/>
      <c r="AJ38" s="233"/>
      <c r="AK38" s="233"/>
      <c r="AL38" s="233"/>
      <c r="AM38" s="233"/>
      <c r="AN38" s="233"/>
      <c r="AO38" s="239" t="s">
        <v>56</v>
      </c>
      <c r="AP38" s="239"/>
      <c r="AQ38" s="239"/>
      <c r="AR38" s="239"/>
      <c r="AS38" s="239"/>
      <c r="AT38" s="239"/>
      <c r="AU38" s="239"/>
      <c r="AV38" s="239"/>
      <c r="AW38" s="239"/>
      <c r="AX38" s="239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5"/>
    </row>
    <row r="39" spans="1:167" ht="12" customHeight="1" thickBot="1">
      <c r="A39" s="226" t="s">
        <v>480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238" t="s">
        <v>504</v>
      </c>
      <c r="AF39" s="233"/>
      <c r="AG39" s="233"/>
      <c r="AH39" s="233"/>
      <c r="AI39" s="233"/>
      <c r="AJ39" s="233"/>
      <c r="AK39" s="233"/>
      <c r="AL39" s="233"/>
      <c r="AM39" s="233"/>
      <c r="AN39" s="233"/>
      <c r="AO39" s="239" t="s">
        <v>455</v>
      </c>
      <c r="AP39" s="239"/>
      <c r="AQ39" s="239"/>
      <c r="AR39" s="239"/>
      <c r="AS39" s="239"/>
      <c r="AT39" s="239"/>
      <c r="AU39" s="239"/>
      <c r="AV39" s="239"/>
      <c r="AW39" s="239"/>
      <c r="AX39" s="239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5"/>
    </row>
    <row r="40" spans="1:167" ht="12" customHeight="1" thickBot="1">
      <c r="A40" s="226" t="s">
        <v>528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8"/>
      <c r="AE40" s="238" t="s">
        <v>529</v>
      </c>
      <c r="AF40" s="233"/>
      <c r="AG40" s="233"/>
      <c r="AH40" s="233"/>
      <c r="AI40" s="233"/>
      <c r="AJ40" s="233"/>
      <c r="AK40" s="233"/>
      <c r="AL40" s="233"/>
      <c r="AM40" s="233"/>
      <c r="AN40" s="233"/>
      <c r="AO40" s="239" t="s">
        <v>56</v>
      </c>
      <c r="AP40" s="239"/>
      <c r="AQ40" s="239"/>
      <c r="AR40" s="239"/>
      <c r="AS40" s="239"/>
      <c r="AT40" s="239"/>
      <c r="AU40" s="239"/>
      <c r="AV40" s="239"/>
      <c r="AW40" s="239"/>
      <c r="AX40" s="239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5"/>
    </row>
    <row r="41" spans="1:167" ht="12" customHeight="1" thickBot="1">
      <c r="A41" s="226" t="s">
        <v>528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8"/>
      <c r="AE41" s="223" t="s">
        <v>529</v>
      </c>
      <c r="AF41" s="224"/>
      <c r="AG41" s="224"/>
      <c r="AH41" s="224"/>
      <c r="AI41" s="224"/>
      <c r="AJ41" s="224"/>
      <c r="AK41" s="224"/>
      <c r="AL41" s="224"/>
      <c r="AM41" s="224"/>
      <c r="AN41" s="225"/>
      <c r="AO41" s="220" t="s">
        <v>530</v>
      </c>
      <c r="AP41" s="221"/>
      <c r="AQ41" s="221"/>
      <c r="AR41" s="221"/>
      <c r="AS41" s="221"/>
      <c r="AT41" s="221"/>
      <c r="AU41" s="221"/>
      <c r="AV41" s="221"/>
      <c r="AW41" s="221"/>
      <c r="AX41" s="222"/>
      <c r="AY41" s="339"/>
      <c r="AZ41" s="224"/>
      <c r="BA41" s="224"/>
      <c r="BB41" s="224"/>
      <c r="BC41" s="224"/>
      <c r="BD41" s="224"/>
      <c r="BE41" s="224"/>
      <c r="BF41" s="224"/>
      <c r="BG41" s="224"/>
      <c r="BH41" s="225"/>
      <c r="BI41" s="339"/>
      <c r="BJ41" s="224"/>
      <c r="BK41" s="224"/>
      <c r="BL41" s="224"/>
      <c r="BM41" s="224"/>
      <c r="BN41" s="224"/>
      <c r="BO41" s="224"/>
      <c r="BP41" s="224"/>
      <c r="BQ41" s="224"/>
      <c r="BR41" s="225"/>
      <c r="BS41" s="229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1"/>
      <c r="CN41" s="339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5"/>
      <c r="DB41" s="229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1"/>
      <c r="DP41" s="229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1"/>
      <c r="EN41" s="229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2"/>
    </row>
    <row r="42" spans="1:167" ht="12" customHeight="1" thickBot="1">
      <c r="A42" s="226" t="s">
        <v>538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8"/>
      <c r="AE42" s="238" t="s">
        <v>539</v>
      </c>
      <c r="AF42" s="233"/>
      <c r="AG42" s="233"/>
      <c r="AH42" s="233"/>
      <c r="AI42" s="233"/>
      <c r="AJ42" s="233"/>
      <c r="AK42" s="233"/>
      <c r="AL42" s="233"/>
      <c r="AM42" s="233"/>
      <c r="AN42" s="233"/>
      <c r="AO42" s="239" t="s">
        <v>56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339"/>
      <c r="AZ42" s="224"/>
      <c r="BA42" s="224"/>
      <c r="BB42" s="224"/>
      <c r="BC42" s="224"/>
      <c r="BD42" s="224"/>
      <c r="BE42" s="224"/>
      <c r="BF42" s="224"/>
      <c r="BG42" s="224"/>
      <c r="BH42" s="225"/>
      <c r="BI42" s="339"/>
      <c r="BJ42" s="224"/>
      <c r="BK42" s="224"/>
      <c r="BL42" s="224"/>
      <c r="BM42" s="224"/>
      <c r="BN42" s="224"/>
      <c r="BO42" s="224"/>
      <c r="BP42" s="224"/>
      <c r="BQ42" s="224"/>
      <c r="BR42" s="225"/>
      <c r="BS42" s="229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1"/>
      <c r="CN42" s="339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5"/>
      <c r="DB42" s="229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1"/>
      <c r="DP42" s="229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1"/>
      <c r="EN42" s="229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2"/>
    </row>
    <row r="43" spans="1:167" ht="12" customHeight="1" thickBot="1">
      <c r="A43" s="226" t="s">
        <v>538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8"/>
      <c r="AE43" s="223" t="s">
        <v>539</v>
      </c>
      <c r="AF43" s="224"/>
      <c r="AG43" s="224"/>
      <c r="AH43" s="224"/>
      <c r="AI43" s="224"/>
      <c r="AJ43" s="224"/>
      <c r="AK43" s="224"/>
      <c r="AL43" s="224"/>
      <c r="AM43" s="224"/>
      <c r="AN43" s="225"/>
      <c r="AO43" s="220" t="s">
        <v>455</v>
      </c>
      <c r="AP43" s="221"/>
      <c r="AQ43" s="221"/>
      <c r="AR43" s="221"/>
      <c r="AS43" s="221"/>
      <c r="AT43" s="221"/>
      <c r="AU43" s="221"/>
      <c r="AV43" s="221"/>
      <c r="AW43" s="221"/>
      <c r="AX43" s="222"/>
      <c r="AY43" s="339"/>
      <c r="AZ43" s="224"/>
      <c r="BA43" s="224"/>
      <c r="BB43" s="224"/>
      <c r="BC43" s="224"/>
      <c r="BD43" s="224"/>
      <c r="BE43" s="224"/>
      <c r="BF43" s="224"/>
      <c r="BG43" s="224"/>
      <c r="BH43" s="225"/>
      <c r="BI43" s="339"/>
      <c r="BJ43" s="224"/>
      <c r="BK43" s="224"/>
      <c r="BL43" s="224"/>
      <c r="BM43" s="224"/>
      <c r="BN43" s="224"/>
      <c r="BO43" s="224"/>
      <c r="BP43" s="224"/>
      <c r="BQ43" s="224"/>
      <c r="BR43" s="225"/>
      <c r="BS43" s="229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1"/>
      <c r="CN43" s="339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5"/>
      <c r="DB43" s="229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1"/>
      <c r="DP43" s="229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1"/>
      <c r="EN43" s="229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2"/>
    </row>
    <row r="44" spans="1:167" ht="12" customHeight="1" thickBot="1">
      <c r="A44" s="226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8"/>
      <c r="AE44" s="223"/>
      <c r="AF44" s="224"/>
      <c r="AG44" s="224"/>
      <c r="AH44" s="224"/>
      <c r="AI44" s="224"/>
      <c r="AJ44" s="224"/>
      <c r="AK44" s="224"/>
      <c r="AL44" s="224"/>
      <c r="AM44" s="224"/>
      <c r="AN44" s="225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339"/>
      <c r="AZ44" s="224"/>
      <c r="BA44" s="224"/>
      <c r="BB44" s="224"/>
      <c r="BC44" s="224"/>
      <c r="BD44" s="224"/>
      <c r="BE44" s="224"/>
      <c r="BF44" s="224"/>
      <c r="BG44" s="224"/>
      <c r="BH44" s="225"/>
      <c r="BI44" s="339"/>
      <c r="BJ44" s="224"/>
      <c r="BK44" s="224"/>
      <c r="BL44" s="224"/>
      <c r="BM44" s="224"/>
      <c r="BN44" s="224"/>
      <c r="BO44" s="224"/>
      <c r="BP44" s="224"/>
      <c r="BQ44" s="224"/>
      <c r="BR44" s="225"/>
      <c r="BS44" s="229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1"/>
      <c r="CN44" s="339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5"/>
      <c r="DB44" s="229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1"/>
      <c r="DP44" s="229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1"/>
      <c r="EN44" s="229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2"/>
    </row>
    <row r="45" spans="1:167" ht="12" customHeight="1" thickBot="1">
      <c r="A45" s="341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2"/>
      <c r="AE45" s="223"/>
      <c r="AF45" s="224"/>
      <c r="AG45" s="224"/>
      <c r="AH45" s="224"/>
      <c r="AI45" s="224"/>
      <c r="AJ45" s="224"/>
      <c r="AK45" s="224"/>
      <c r="AL45" s="224"/>
      <c r="AM45" s="224"/>
      <c r="AN45" s="225"/>
      <c r="AO45" s="220"/>
      <c r="AP45" s="221"/>
      <c r="AQ45" s="221"/>
      <c r="AR45" s="221"/>
      <c r="AS45" s="221"/>
      <c r="AT45" s="221"/>
      <c r="AU45" s="221"/>
      <c r="AV45" s="221"/>
      <c r="AW45" s="221"/>
      <c r="AX45" s="222"/>
      <c r="AY45" s="339"/>
      <c r="AZ45" s="224"/>
      <c r="BA45" s="224"/>
      <c r="BB45" s="224"/>
      <c r="BC45" s="224"/>
      <c r="BD45" s="224"/>
      <c r="BE45" s="224"/>
      <c r="BF45" s="224"/>
      <c r="BG45" s="224"/>
      <c r="BH45" s="225"/>
      <c r="BI45" s="339"/>
      <c r="BJ45" s="224"/>
      <c r="BK45" s="224"/>
      <c r="BL45" s="224"/>
      <c r="BM45" s="224"/>
      <c r="BN45" s="224"/>
      <c r="BO45" s="224"/>
      <c r="BP45" s="224"/>
      <c r="BQ45" s="224"/>
      <c r="BR45" s="225"/>
      <c r="BS45" s="229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1"/>
      <c r="CN45" s="339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5"/>
      <c r="DB45" s="229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1"/>
      <c r="DP45" s="229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1"/>
      <c r="EN45" s="229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2"/>
    </row>
    <row r="46" spans="1:167" ht="12" customHeight="1" thickBot="1">
      <c r="A46" s="226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8"/>
      <c r="AE46" s="238"/>
      <c r="AF46" s="233"/>
      <c r="AG46" s="233"/>
      <c r="AH46" s="233"/>
      <c r="AI46" s="233"/>
      <c r="AJ46" s="233"/>
      <c r="AK46" s="233"/>
      <c r="AL46" s="233"/>
      <c r="AM46" s="233"/>
      <c r="AN46" s="233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  <c r="FH46" s="234"/>
      <c r="FI46" s="234"/>
      <c r="FJ46" s="234"/>
      <c r="FK46" s="235"/>
    </row>
    <row r="47" spans="1:167" ht="12" customHeight="1" thickBot="1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8"/>
      <c r="AE47" s="238"/>
      <c r="AF47" s="233"/>
      <c r="AG47" s="233"/>
      <c r="AH47" s="233"/>
      <c r="AI47" s="233"/>
      <c r="AJ47" s="233"/>
      <c r="AK47" s="233"/>
      <c r="AL47" s="233"/>
      <c r="AM47" s="233"/>
      <c r="AN47" s="233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1"/>
      <c r="ED47" s="331"/>
      <c r="EE47" s="331"/>
      <c r="EF47" s="331"/>
      <c r="EG47" s="331"/>
      <c r="EH47" s="331"/>
      <c r="EI47" s="331"/>
      <c r="EJ47" s="331"/>
      <c r="EK47" s="331"/>
      <c r="EL47" s="331"/>
      <c r="EM47" s="331"/>
      <c r="EN47" s="331"/>
      <c r="EO47" s="331"/>
      <c r="EP47" s="331"/>
      <c r="EQ47" s="331"/>
      <c r="ER47" s="331"/>
      <c r="ES47" s="331"/>
      <c r="ET47" s="331"/>
      <c r="EU47" s="331"/>
      <c r="EV47" s="331"/>
      <c r="EW47" s="331"/>
      <c r="EX47" s="331"/>
      <c r="EY47" s="331"/>
      <c r="EZ47" s="331"/>
      <c r="FA47" s="331"/>
      <c r="FB47" s="331"/>
      <c r="FC47" s="331"/>
      <c r="FD47" s="331"/>
      <c r="FE47" s="331"/>
      <c r="FF47" s="331"/>
      <c r="FG47" s="331"/>
      <c r="FH47" s="331"/>
      <c r="FI47" s="331"/>
      <c r="FJ47" s="331"/>
      <c r="FK47" s="332"/>
    </row>
    <row r="48" spans="1:167" ht="12" customHeight="1" thickBo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6"/>
      <c r="BR48" s="75"/>
      <c r="BS48" s="328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30"/>
      <c r="CN48" s="325"/>
      <c r="CO48" s="325"/>
      <c r="CP48" s="325"/>
      <c r="CQ48" s="325"/>
      <c r="CR48" s="325"/>
      <c r="CS48" s="325"/>
      <c r="CT48" s="325"/>
      <c r="CU48" s="325"/>
      <c r="CV48" s="325"/>
      <c r="CW48" s="325"/>
      <c r="CX48" s="325"/>
      <c r="CY48" s="325"/>
      <c r="CZ48" s="325"/>
      <c r="DA48" s="325"/>
      <c r="DB48" s="326"/>
      <c r="DC48" s="326"/>
      <c r="DD48" s="326"/>
      <c r="DE48" s="326"/>
      <c r="DF48" s="326"/>
      <c r="DG48" s="326"/>
      <c r="DH48" s="326"/>
      <c r="DI48" s="326"/>
      <c r="DJ48" s="326"/>
      <c r="DK48" s="326"/>
      <c r="DL48" s="326"/>
      <c r="DM48" s="326"/>
      <c r="DN48" s="326"/>
      <c r="DO48" s="326"/>
      <c r="DP48" s="327"/>
      <c r="DQ48" s="327"/>
      <c r="DR48" s="327"/>
      <c r="DS48" s="327"/>
      <c r="DT48" s="327"/>
      <c r="DU48" s="327"/>
      <c r="DV48" s="327"/>
      <c r="DW48" s="327"/>
      <c r="DX48" s="327"/>
      <c r="DY48" s="327"/>
      <c r="DZ48" s="327"/>
      <c r="EA48" s="327"/>
      <c r="EB48" s="327"/>
      <c r="EC48" s="327"/>
      <c r="ED48" s="327"/>
      <c r="EE48" s="327"/>
      <c r="EF48" s="327"/>
      <c r="EG48" s="327"/>
      <c r="EH48" s="327"/>
      <c r="EI48" s="327"/>
      <c r="EJ48" s="327"/>
      <c r="EK48" s="327"/>
      <c r="EL48" s="327"/>
      <c r="EM48" s="327"/>
      <c r="EN48" s="327"/>
      <c r="EO48" s="327"/>
      <c r="EP48" s="327"/>
      <c r="EQ48" s="327"/>
      <c r="ER48" s="327"/>
      <c r="ES48" s="327"/>
      <c r="ET48" s="327"/>
      <c r="EU48" s="327"/>
      <c r="EV48" s="327"/>
      <c r="EW48" s="327"/>
      <c r="EX48" s="327"/>
      <c r="EY48" s="327"/>
      <c r="EZ48" s="327"/>
      <c r="FA48" s="327"/>
      <c r="FB48" s="327"/>
      <c r="FC48" s="327"/>
      <c r="FD48" s="327"/>
      <c r="FE48" s="327"/>
      <c r="FF48" s="327"/>
      <c r="FG48" s="327"/>
      <c r="FH48" s="327"/>
      <c r="FI48" s="327"/>
      <c r="FJ48" s="327"/>
      <c r="FK48" s="327"/>
    </row>
    <row r="49" ht="12" customHeight="1" thickBot="1"/>
    <row r="50" spans="1:167" ht="12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74"/>
      <c r="EU50" s="74"/>
      <c r="EV50" s="62"/>
      <c r="EW50" s="62"/>
      <c r="EX50" s="74" t="s">
        <v>299</v>
      </c>
      <c r="EY50" s="62"/>
      <c r="EZ50" s="333"/>
      <c r="FA50" s="334"/>
      <c r="FB50" s="334"/>
      <c r="FC50" s="334"/>
      <c r="FD50" s="334"/>
      <c r="FE50" s="334"/>
      <c r="FF50" s="334"/>
      <c r="FG50" s="334"/>
      <c r="FH50" s="334"/>
      <c r="FI50" s="334"/>
      <c r="FJ50" s="334"/>
      <c r="FK50" s="335"/>
    </row>
    <row r="51" spans="1:167" ht="12" customHeight="1" thickBot="1">
      <c r="A51" s="62" t="s">
        <v>298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62"/>
      <c r="AH51" s="240" t="s">
        <v>531</v>
      </c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74"/>
      <c r="EU51" s="74"/>
      <c r="EV51" s="62"/>
      <c r="EW51" s="75"/>
      <c r="EX51" s="74" t="s">
        <v>297</v>
      </c>
      <c r="EY51" s="62"/>
      <c r="EZ51" s="250"/>
      <c r="FA51" s="251"/>
      <c r="FB51" s="251"/>
      <c r="FC51" s="251"/>
      <c r="FD51" s="251"/>
      <c r="FE51" s="251"/>
      <c r="FF51" s="251"/>
      <c r="FG51" s="251"/>
      <c r="FH51" s="251"/>
      <c r="FI51" s="251"/>
      <c r="FJ51" s="251"/>
      <c r="FK51" s="252"/>
    </row>
    <row r="52" spans="1:167" ht="12" customHeight="1" thickBo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247" t="s">
        <v>62</v>
      </c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63"/>
      <c r="AH52" s="248" t="s">
        <v>288</v>
      </c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</row>
    <row r="53" spans="1:167" ht="12" customHeight="1">
      <c r="A53" s="62" t="s">
        <v>296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X53" s="253" t="s">
        <v>295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2"/>
    </row>
    <row r="54" spans="1:167" ht="12" customHeight="1">
      <c r="A54" s="62" t="s">
        <v>294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X54" s="245" t="s">
        <v>293</v>
      </c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0"/>
    </row>
    <row r="55" spans="1:167" ht="12" customHeight="1">
      <c r="A55" s="62" t="s">
        <v>292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H55" s="240" t="s">
        <v>532</v>
      </c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X55" s="68"/>
      <c r="BY55" s="62" t="s">
        <v>291</v>
      </c>
      <c r="CL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7"/>
    </row>
    <row r="56" spans="14:167" ht="12" customHeight="1">
      <c r="N56" s="247" t="s">
        <v>62</v>
      </c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H56" s="248" t="s">
        <v>288</v>
      </c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X56" s="68"/>
      <c r="BY56" s="62" t="s">
        <v>290</v>
      </c>
      <c r="CL56" s="240" t="s">
        <v>481</v>
      </c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Z56" s="240"/>
      <c r="DA56" s="240"/>
      <c r="DB56" s="240"/>
      <c r="DC56" s="240"/>
      <c r="DD56" s="240"/>
      <c r="DE56" s="240"/>
      <c r="DF56" s="240"/>
      <c r="DG56" s="240"/>
      <c r="DH56" s="240"/>
      <c r="DJ56" s="249" t="s">
        <v>534</v>
      </c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49"/>
      <c r="DY56" s="249"/>
      <c r="DZ56" s="249"/>
      <c r="EA56" s="249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FJ56" s="62"/>
      <c r="FK56" s="67"/>
    </row>
    <row r="57" spans="1:167" ht="12" customHeight="1">
      <c r="A57" s="62" t="s">
        <v>291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X57" s="68"/>
      <c r="CL57" s="236" t="s">
        <v>289</v>
      </c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Z57" s="236" t="s">
        <v>62</v>
      </c>
      <c r="DA57" s="236"/>
      <c r="DB57" s="236"/>
      <c r="DC57" s="236"/>
      <c r="DD57" s="236"/>
      <c r="DE57" s="236"/>
      <c r="DF57" s="236"/>
      <c r="DG57" s="236"/>
      <c r="DH57" s="236"/>
      <c r="DJ57" s="236" t="s">
        <v>288</v>
      </c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C57" s="236" t="s">
        <v>287</v>
      </c>
      <c r="ED57" s="236"/>
      <c r="EE57" s="236"/>
      <c r="EF57" s="236"/>
      <c r="EG57" s="236"/>
      <c r="EH57" s="236"/>
      <c r="EI57" s="236"/>
      <c r="EJ57" s="236"/>
      <c r="EK57" s="236"/>
      <c r="EL57" s="236"/>
      <c r="FJ57" s="69"/>
      <c r="FK57" s="67"/>
    </row>
    <row r="58" spans="1:167" ht="12" customHeight="1">
      <c r="A58" s="62" t="s">
        <v>290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240" t="s">
        <v>482</v>
      </c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O58" s="240" t="s">
        <v>532</v>
      </c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H58" s="242" t="s">
        <v>533</v>
      </c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X58" s="68"/>
      <c r="BY58" s="241" t="s">
        <v>286</v>
      </c>
      <c r="BZ58" s="241"/>
      <c r="CA58" s="242"/>
      <c r="CB58" s="242"/>
      <c r="CC58" s="242"/>
      <c r="CD58" s="242"/>
      <c r="CE58" s="242"/>
      <c r="CF58" s="243" t="s">
        <v>286</v>
      </c>
      <c r="CG58" s="243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1">
        <v>20</v>
      </c>
      <c r="DF58" s="241"/>
      <c r="DG58" s="241"/>
      <c r="DH58" s="241"/>
      <c r="DI58" s="244"/>
      <c r="DJ58" s="244"/>
      <c r="DK58" s="244"/>
      <c r="DL58" s="243" t="s">
        <v>285</v>
      </c>
      <c r="DM58" s="243"/>
      <c r="DN58" s="243"/>
      <c r="ED58" s="62"/>
      <c r="EE58" s="62"/>
      <c r="EF58" s="62"/>
      <c r="EG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7"/>
    </row>
    <row r="59" spans="1:167" ht="12" customHeight="1" thickBo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236" t="s">
        <v>289</v>
      </c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63"/>
      <c r="AD59" s="236" t="s">
        <v>62</v>
      </c>
      <c r="AE59" s="236"/>
      <c r="AF59" s="236"/>
      <c r="AG59" s="236"/>
      <c r="AH59" s="236"/>
      <c r="AI59" s="236"/>
      <c r="AJ59" s="236"/>
      <c r="AK59" s="236"/>
      <c r="AL59" s="236"/>
      <c r="AM59" s="236"/>
      <c r="AN59" s="63"/>
      <c r="AO59" s="236" t="s">
        <v>288</v>
      </c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63"/>
      <c r="BH59" s="237" t="s">
        <v>287</v>
      </c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63"/>
      <c r="BW59" s="63"/>
      <c r="BX59" s="66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4"/>
    </row>
    <row r="60" spans="1:167" ht="12" customHeight="1">
      <c r="A60" s="241" t="s">
        <v>286</v>
      </c>
      <c r="B60" s="241"/>
      <c r="C60" s="242"/>
      <c r="D60" s="242"/>
      <c r="E60" s="242"/>
      <c r="F60" s="242"/>
      <c r="G60" s="242"/>
      <c r="H60" s="243" t="s">
        <v>286</v>
      </c>
      <c r="I60" s="243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1">
        <v>20</v>
      </c>
      <c r="AH60" s="241"/>
      <c r="AI60" s="241"/>
      <c r="AJ60" s="241"/>
      <c r="AK60" s="244"/>
      <c r="AL60" s="244"/>
      <c r="AM60" s="244"/>
      <c r="AN60" s="243" t="s">
        <v>285</v>
      </c>
      <c r="AO60" s="243"/>
      <c r="AP60" s="243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</row>
  </sheetData>
  <sheetProtection/>
  <mergeCells count="214">
    <mergeCell ref="DP45:EM45"/>
    <mergeCell ref="EN45:FK45"/>
    <mergeCell ref="BS44:CM44"/>
    <mergeCell ref="CN44:DA44"/>
    <mergeCell ref="DB44:DO44"/>
    <mergeCell ref="DP44:EM44"/>
    <mergeCell ref="EN44:FK44"/>
    <mergeCell ref="AY45:BH45"/>
    <mergeCell ref="BI45:BR45"/>
    <mergeCell ref="BS45:CM45"/>
    <mergeCell ref="CN45:DA45"/>
    <mergeCell ref="DB45:DO45"/>
    <mergeCell ref="AO44:AX44"/>
    <mergeCell ref="AO45:AX45"/>
    <mergeCell ref="AY44:BH44"/>
    <mergeCell ref="BI44:BR44"/>
    <mergeCell ref="A44:AD44"/>
    <mergeCell ref="A45:AD45"/>
    <mergeCell ref="AE44:AN44"/>
    <mergeCell ref="AE45:AN45"/>
    <mergeCell ref="EN42:FK42"/>
    <mergeCell ref="AY43:BH43"/>
    <mergeCell ref="BI43:BR43"/>
    <mergeCell ref="BS43:CM43"/>
    <mergeCell ref="CN43:DA43"/>
    <mergeCell ref="DB43:DO43"/>
    <mergeCell ref="DP43:EM43"/>
    <mergeCell ref="EN43:FK43"/>
    <mergeCell ref="AY42:BH42"/>
    <mergeCell ref="BI42:BR42"/>
    <mergeCell ref="BS42:CM42"/>
    <mergeCell ref="CN42:DA42"/>
    <mergeCell ref="DB42:DO42"/>
    <mergeCell ref="DP42:EM42"/>
    <mergeCell ref="A42:AD42"/>
    <mergeCell ref="AE42:AN42"/>
    <mergeCell ref="AO42:AX42"/>
    <mergeCell ref="A43:AD43"/>
    <mergeCell ref="AE43:AN43"/>
    <mergeCell ref="AO43:AX43"/>
    <mergeCell ref="B13:EX13"/>
    <mergeCell ref="BP8:FK8"/>
    <mergeCell ref="BP9:FK9"/>
    <mergeCell ref="DP40:EM40"/>
    <mergeCell ref="DP47:EM47"/>
    <mergeCell ref="DB47:DO47"/>
    <mergeCell ref="CN40:DA40"/>
    <mergeCell ref="DB40:DO40"/>
    <mergeCell ref="DP39:EM39"/>
    <mergeCell ref="CN39:DA39"/>
    <mergeCell ref="AO47:AX47"/>
    <mergeCell ref="BI40:BR40"/>
    <mergeCell ref="BI47:BR47"/>
    <mergeCell ref="AO40:AX40"/>
    <mergeCell ref="AY40:BH40"/>
    <mergeCell ref="CN47:DA47"/>
    <mergeCell ref="BS41:CM41"/>
    <mergeCell ref="CN41:DA41"/>
    <mergeCell ref="BI41:BR41"/>
    <mergeCell ref="AY41:BH41"/>
    <mergeCell ref="A40:AD40"/>
    <mergeCell ref="CF58:CG58"/>
    <mergeCell ref="CH58:DD58"/>
    <mergeCell ref="DE58:DH58"/>
    <mergeCell ref="DI58:DK58"/>
    <mergeCell ref="BS47:CM47"/>
    <mergeCell ref="N55:AF55"/>
    <mergeCell ref="AH55:BF55"/>
    <mergeCell ref="A47:AD47"/>
    <mergeCell ref="AY47:BH47"/>
    <mergeCell ref="EN40:FK40"/>
    <mergeCell ref="EN36:FK36"/>
    <mergeCell ref="EZ50:FK50"/>
    <mergeCell ref="EZ27:FK27"/>
    <mergeCell ref="AE40:AN40"/>
    <mergeCell ref="BS40:CM40"/>
    <mergeCell ref="BI39:BR39"/>
    <mergeCell ref="AE47:AN47"/>
    <mergeCell ref="EN39:FK39"/>
    <mergeCell ref="DB39:DO39"/>
    <mergeCell ref="CN48:DA48"/>
    <mergeCell ref="DB48:DO48"/>
    <mergeCell ref="DP48:EM48"/>
    <mergeCell ref="EN48:FK48"/>
    <mergeCell ref="BS48:CM48"/>
    <mergeCell ref="EN47:FK47"/>
    <mergeCell ref="BP5:FK5"/>
    <mergeCell ref="BP6:FK6"/>
    <mergeCell ref="BP7:FK7"/>
    <mergeCell ref="BP10:CK10"/>
    <mergeCell ref="DY10:FK10"/>
    <mergeCell ref="BP11:CK11"/>
    <mergeCell ref="DY11:FK11"/>
    <mergeCell ref="BQ12:BU12"/>
    <mergeCell ref="BV12:BW12"/>
    <mergeCell ref="BX12:CT12"/>
    <mergeCell ref="CU12:CX12"/>
    <mergeCell ref="CY12:DA12"/>
    <mergeCell ref="DB12:DD12"/>
    <mergeCell ref="EJ14:EM14"/>
    <mergeCell ref="EZ14:FK14"/>
    <mergeCell ref="EZ15:FK15"/>
    <mergeCell ref="AR16:AV16"/>
    <mergeCell ref="AW16:AX16"/>
    <mergeCell ref="AY16:BU16"/>
    <mergeCell ref="BV16:BY16"/>
    <mergeCell ref="BZ16:CB16"/>
    <mergeCell ref="CC16:CE16"/>
    <mergeCell ref="EZ16:FK16"/>
    <mergeCell ref="AO17:EL18"/>
    <mergeCell ref="EZ17:FK18"/>
    <mergeCell ref="EZ19:FK21"/>
    <mergeCell ref="AY20:BZ21"/>
    <mergeCell ref="AO22:EL22"/>
    <mergeCell ref="EZ22:FK22"/>
    <mergeCell ref="AO23:EL24"/>
    <mergeCell ref="EZ23:FK23"/>
    <mergeCell ref="EZ24:FK24"/>
    <mergeCell ref="AO25:EL26"/>
    <mergeCell ref="EZ25:FK26"/>
    <mergeCell ref="L28:AV28"/>
    <mergeCell ref="EZ28:FK28"/>
    <mergeCell ref="L29:AV29"/>
    <mergeCell ref="EN30:FK30"/>
    <mergeCell ref="A32:AD36"/>
    <mergeCell ref="AE32:AN36"/>
    <mergeCell ref="AO32:AX36"/>
    <mergeCell ref="AY32:BH36"/>
    <mergeCell ref="BI32:CM32"/>
    <mergeCell ref="CN32:DO35"/>
    <mergeCell ref="DP32:FK35"/>
    <mergeCell ref="BI33:CM33"/>
    <mergeCell ref="CB34:CD34"/>
    <mergeCell ref="BI36:BR36"/>
    <mergeCell ref="BS36:CM36"/>
    <mergeCell ref="CN36:DA36"/>
    <mergeCell ref="DB36:DO36"/>
    <mergeCell ref="DP36:EM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S39:CM39"/>
    <mergeCell ref="N51:AF51"/>
    <mergeCell ref="AH51:BF51"/>
    <mergeCell ref="EZ51:FK51"/>
    <mergeCell ref="N52:AF52"/>
    <mergeCell ref="AH52:BF52"/>
    <mergeCell ref="BX53:EL53"/>
    <mergeCell ref="BX54:EL54"/>
    <mergeCell ref="N56:AF56"/>
    <mergeCell ref="AH56:BF56"/>
    <mergeCell ref="CL56:CX56"/>
    <mergeCell ref="CZ56:DH56"/>
    <mergeCell ref="DJ56:EA56"/>
    <mergeCell ref="EC56:EL56"/>
    <mergeCell ref="AD58:AM58"/>
    <mergeCell ref="AO58:BF58"/>
    <mergeCell ref="BH58:BU58"/>
    <mergeCell ref="BY58:BZ58"/>
    <mergeCell ref="CA58:CE58"/>
    <mergeCell ref="DL58:DN58"/>
    <mergeCell ref="A60:B60"/>
    <mergeCell ref="C60:G60"/>
    <mergeCell ref="H60:I60"/>
    <mergeCell ref="J60:AF60"/>
    <mergeCell ref="AG60:AJ60"/>
    <mergeCell ref="CL57:CX57"/>
    <mergeCell ref="AK60:AM60"/>
    <mergeCell ref="AN60:AP60"/>
    <mergeCell ref="N59:AB59"/>
    <mergeCell ref="AD59:AM59"/>
    <mergeCell ref="EN46:FK46"/>
    <mergeCell ref="AO59:BF59"/>
    <mergeCell ref="BH59:BU59"/>
    <mergeCell ref="A46:AD46"/>
    <mergeCell ref="AE46:AN46"/>
    <mergeCell ref="AO46:AX46"/>
    <mergeCell ref="CZ57:DH57"/>
    <mergeCell ref="DJ57:EA57"/>
    <mergeCell ref="EC57:EL57"/>
    <mergeCell ref="N58:AB58"/>
    <mergeCell ref="AY46:BH46"/>
    <mergeCell ref="BI46:BR46"/>
    <mergeCell ref="BS46:CM46"/>
    <mergeCell ref="CN46:DA46"/>
    <mergeCell ref="DB46:DO46"/>
    <mergeCell ref="DP46:EM46"/>
    <mergeCell ref="AO41:AX41"/>
    <mergeCell ref="AE41:AN41"/>
    <mergeCell ref="A41:AD41"/>
    <mergeCell ref="DB41:DO41"/>
    <mergeCell ref="DP41:EM41"/>
    <mergeCell ref="EN41:FK41"/>
  </mergeCells>
  <printOptions/>
  <pageMargins left="0.3937007874015748" right="0.31496062992125984" top="0.5905511811023623" bottom="0.3543307086614173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5"/>
  <sheetViews>
    <sheetView zoomScale="115" zoomScaleNormal="115" zoomScaleSheetLayoutView="115" zoomScalePageLayoutView="0" workbookViewId="0" topLeftCell="A1">
      <selection activeCell="A7" sqref="A7"/>
    </sheetView>
  </sheetViews>
  <sheetFormatPr defaultColWidth="9.33203125" defaultRowHeight="12.75"/>
  <cols>
    <col min="1" max="1" width="139.33203125" style="1" customWidth="1"/>
    <col min="2" max="16384" width="9.33203125" style="1" customWidth="1"/>
  </cols>
  <sheetData>
    <row r="1" ht="21" customHeight="1">
      <c r="A1" s="7" t="s">
        <v>65</v>
      </c>
    </row>
    <row r="2" ht="30" customHeight="1">
      <c r="A2" s="40" t="s">
        <v>396</v>
      </c>
    </row>
    <row r="3" ht="21" customHeight="1">
      <c r="A3" s="40"/>
    </row>
    <row r="4" ht="21" customHeight="1">
      <c r="A4" s="40"/>
    </row>
    <row r="5" ht="21" customHeight="1">
      <c r="A5" s="7" t="s">
        <v>67</v>
      </c>
    </row>
    <row r="6" ht="21" customHeight="1">
      <c r="A6" s="40" t="s">
        <v>397</v>
      </c>
    </row>
    <row r="7" ht="21" customHeight="1">
      <c r="A7" s="40" t="s">
        <v>398</v>
      </c>
    </row>
    <row r="8" ht="21" customHeight="1">
      <c r="A8" s="40" t="s">
        <v>399</v>
      </c>
    </row>
    <row r="9" ht="21" customHeight="1">
      <c r="A9" s="2" t="s">
        <v>400</v>
      </c>
    </row>
    <row r="10" ht="33" customHeight="1">
      <c r="A10" s="2" t="s">
        <v>401</v>
      </c>
    </row>
    <row r="11" ht="21.75" customHeight="1">
      <c r="A11" s="2" t="s">
        <v>402</v>
      </c>
    </row>
    <row r="12" ht="30" customHeight="1">
      <c r="A12" s="2" t="s">
        <v>403</v>
      </c>
    </row>
    <row r="13" ht="19.5" customHeight="1">
      <c r="A13" s="2" t="s">
        <v>404</v>
      </c>
    </row>
    <row r="14" ht="15" customHeight="1">
      <c r="A14" s="2" t="s">
        <v>405</v>
      </c>
    </row>
    <row r="15" ht="14.25">
      <c r="A15" s="2" t="s">
        <v>386</v>
      </c>
    </row>
  </sheetData>
  <sheetProtection/>
  <printOptions horizontalCentered="1"/>
  <pageMargins left="0.1968504" right="0.003937008" top="0.3937008" bottom="0.3937008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115" zoomScaleNormal="115" zoomScaleSheetLayoutView="130" zoomScalePageLayoutView="0" workbookViewId="0" topLeftCell="A14">
      <selection activeCell="A1" sqref="A1:L23"/>
    </sheetView>
  </sheetViews>
  <sheetFormatPr defaultColWidth="9.33203125" defaultRowHeight="12.75"/>
  <cols>
    <col min="1" max="1" width="25.16015625" style="8" customWidth="1"/>
    <col min="2" max="2" width="12.33203125" style="8" customWidth="1"/>
    <col min="3" max="3" width="24.83203125" style="8" customWidth="1"/>
    <col min="4" max="9" width="14.5" style="8" customWidth="1"/>
    <col min="10" max="10" width="11.83203125" style="8" customWidth="1"/>
    <col min="11" max="11" width="9.33203125" style="8" customWidth="1"/>
    <col min="12" max="12" width="26.5" style="8" customWidth="1"/>
    <col min="13" max="16384" width="9.33203125" style="8" customWidth="1"/>
  </cols>
  <sheetData>
    <row r="1" spans="1:12" ht="37.5" customHeight="1">
      <c r="A1" s="191" t="s">
        <v>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69.75" customHeight="1">
      <c r="A2" s="9" t="s">
        <v>78</v>
      </c>
      <c r="B2" s="105" t="s">
        <v>68</v>
      </c>
      <c r="C2" s="105" t="s">
        <v>69</v>
      </c>
      <c r="D2" s="105" t="s">
        <v>70</v>
      </c>
      <c r="E2" s="105" t="s">
        <v>71</v>
      </c>
      <c r="F2" s="105" t="s">
        <v>72</v>
      </c>
      <c r="G2" s="105" t="s">
        <v>73</v>
      </c>
      <c r="H2" s="105" t="s">
        <v>79</v>
      </c>
      <c r="I2" s="105" t="s">
        <v>74</v>
      </c>
      <c r="J2" s="105" t="s">
        <v>75</v>
      </c>
      <c r="K2" s="105" t="s">
        <v>76</v>
      </c>
      <c r="L2" s="105" t="s">
        <v>77</v>
      </c>
    </row>
    <row r="3" spans="1:12" ht="16.5" customHeight="1">
      <c r="A3" s="41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44.25" customHeight="1">
      <c r="A4" s="111" t="s">
        <v>406</v>
      </c>
      <c r="B4" s="42"/>
      <c r="C4" s="43" t="s">
        <v>375</v>
      </c>
      <c r="D4" s="42"/>
      <c r="E4" s="42"/>
      <c r="F4" s="42"/>
      <c r="G4" s="42"/>
      <c r="H4" s="42"/>
      <c r="I4" s="42"/>
      <c r="J4" s="104" t="s">
        <v>376</v>
      </c>
      <c r="K4" s="104" t="s">
        <v>378</v>
      </c>
      <c r="L4" s="104" t="s">
        <v>377</v>
      </c>
    </row>
    <row r="5" spans="1:12" ht="54.75" customHeight="1">
      <c r="A5" s="111" t="s">
        <v>407</v>
      </c>
      <c r="B5" s="42"/>
      <c r="C5" s="43" t="s">
        <v>375</v>
      </c>
      <c r="D5" s="42"/>
      <c r="E5" s="42"/>
      <c r="F5" s="42"/>
      <c r="G5" s="43"/>
      <c r="H5" s="43"/>
      <c r="I5" s="42"/>
      <c r="J5" s="104" t="s">
        <v>376</v>
      </c>
      <c r="K5" s="104" t="s">
        <v>378</v>
      </c>
      <c r="L5" s="104" t="s">
        <v>379</v>
      </c>
    </row>
    <row r="6" spans="1:12" ht="42">
      <c r="A6" s="140" t="s">
        <v>408</v>
      </c>
      <c r="B6" s="141"/>
      <c r="C6" s="142" t="s">
        <v>375</v>
      </c>
      <c r="D6" s="141"/>
      <c r="E6" s="141"/>
      <c r="F6" s="141"/>
      <c r="G6" s="141"/>
      <c r="H6" s="141"/>
      <c r="I6" s="141"/>
      <c r="J6" s="140" t="s">
        <v>376</v>
      </c>
      <c r="K6" s="140" t="s">
        <v>378</v>
      </c>
      <c r="L6" s="140" t="s">
        <v>379</v>
      </c>
    </row>
    <row r="7" spans="1:12" ht="42">
      <c r="A7" s="140" t="s">
        <v>409</v>
      </c>
      <c r="B7" s="141"/>
      <c r="C7" s="142" t="s">
        <v>375</v>
      </c>
      <c r="D7" s="141"/>
      <c r="E7" s="141"/>
      <c r="F7" s="141"/>
      <c r="G7" s="141"/>
      <c r="H7" s="141"/>
      <c r="I7" s="141"/>
      <c r="J7" s="140" t="s">
        <v>376</v>
      </c>
      <c r="K7" s="140" t="s">
        <v>378</v>
      </c>
      <c r="L7" s="140" t="s">
        <v>377</v>
      </c>
    </row>
    <row r="8" spans="1:12" ht="42">
      <c r="A8" s="140" t="s">
        <v>410</v>
      </c>
      <c r="B8" s="141"/>
      <c r="C8" s="142" t="s">
        <v>375</v>
      </c>
      <c r="D8" s="141"/>
      <c r="E8" s="141"/>
      <c r="F8" s="141"/>
      <c r="G8" s="141"/>
      <c r="H8" s="141"/>
      <c r="I8" s="141"/>
      <c r="J8" s="140" t="s">
        <v>376</v>
      </c>
      <c r="K8" s="140" t="s">
        <v>378</v>
      </c>
      <c r="L8" s="140" t="s">
        <v>380</v>
      </c>
    </row>
    <row r="9" spans="1:12" ht="63">
      <c r="A9" s="140" t="s">
        <v>411</v>
      </c>
      <c r="B9" s="141"/>
      <c r="C9" s="142" t="s">
        <v>375</v>
      </c>
      <c r="D9" s="141"/>
      <c r="E9" s="141"/>
      <c r="F9" s="141"/>
      <c r="G9" s="141"/>
      <c r="H9" s="141"/>
      <c r="I9" s="141"/>
      <c r="J9" s="140" t="s">
        <v>376</v>
      </c>
      <c r="K9" s="140" t="s">
        <v>378</v>
      </c>
      <c r="L9" s="140" t="s">
        <v>381</v>
      </c>
    </row>
    <row r="10" spans="1:12" ht="63">
      <c r="A10" s="143" t="s">
        <v>412</v>
      </c>
      <c r="B10" s="141"/>
      <c r="C10" s="142" t="s">
        <v>382</v>
      </c>
      <c r="D10" s="141"/>
      <c r="E10" s="141"/>
      <c r="F10" s="141"/>
      <c r="G10" s="141"/>
      <c r="H10" s="141"/>
      <c r="I10" s="141"/>
      <c r="J10" s="140" t="s">
        <v>376</v>
      </c>
      <c r="K10" s="140" t="s">
        <v>378</v>
      </c>
      <c r="L10" s="140" t="s">
        <v>381</v>
      </c>
    </row>
    <row r="11" spans="1:12" ht="42">
      <c r="A11" s="143" t="s">
        <v>413</v>
      </c>
      <c r="B11" s="141"/>
      <c r="C11" s="142" t="s">
        <v>382</v>
      </c>
      <c r="D11" s="141"/>
      <c r="E11" s="141"/>
      <c r="F11" s="141"/>
      <c r="G11" s="141"/>
      <c r="H11" s="141"/>
      <c r="I11" s="141"/>
      <c r="J11" s="140" t="s">
        <v>376</v>
      </c>
      <c r="K11" s="140" t="s">
        <v>378</v>
      </c>
      <c r="L11" s="140" t="s">
        <v>379</v>
      </c>
    </row>
    <row r="12" spans="1:12" ht="42">
      <c r="A12" s="143" t="s">
        <v>414</v>
      </c>
      <c r="B12" s="141"/>
      <c r="C12" s="142" t="s">
        <v>382</v>
      </c>
      <c r="D12" s="141"/>
      <c r="E12" s="141"/>
      <c r="F12" s="141"/>
      <c r="G12" s="141"/>
      <c r="H12" s="141"/>
      <c r="I12" s="141"/>
      <c r="J12" s="140" t="s">
        <v>376</v>
      </c>
      <c r="K12" s="140" t="s">
        <v>378</v>
      </c>
      <c r="L12" s="140" t="s">
        <v>379</v>
      </c>
    </row>
    <row r="13" spans="1:12" ht="63">
      <c r="A13" s="140" t="s">
        <v>415</v>
      </c>
      <c r="B13" s="141"/>
      <c r="C13" s="142" t="s">
        <v>382</v>
      </c>
      <c r="D13" s="141"/>
      <c r="E13" s="141"/>
      <c r="F13" s="141"/>
      <c r="G13" s="141"/>
      <c r="H13" s="141"/>
      <c r="I13" s="141"/>
      <c r="J13" s="140" t="s">
        <v>376</v>
      </c>
      <c r="K13" s="140" t="s">
        <v>378</v>
      </c>
      <c r="L13" s="140" t="s">
        <v>383</v>
      </c>
    </row>
    <row r="14" spans="1:12" ht="63">
      <c r="A14" s="140" t="s">
        <v>416</v>
      </c>
      <c r="B14" s="141"/>
      <c r="C14" s="142" t="s">
        <v>382</v>
      </c>
      <c r="D14" s="141"/>
      <c r="E14" s="141"/>
      <c r="F14" s="141"/>
      <c r="G14" s="141"/>
      <c r="H14" s="141"/>
      <c r="I14" s="141"/>
      <c r="J14" s="140" t="s">
        <v>376</v>
      </c>
      <c r="K14" s="140" t="s">
        <v>378</v>
      </c>
      <c r="L14" s="140" t="s">
        <v>384</v>
      </c>
    </row>
    <row r="15" spans="1:12" ht="63">
      <c r="A15" s="140" t="s">
        <v>417</v>
      </c>
      <c r="B15" s="141"/>
      <c r="C15" s="142" t="s">
        <v>385</v>
      </c>
      <c r="D15" s="141"/>
      <c r="E15" s="141"/>
      <c r="F15" s="141"/>
      <c r="G15" s="141"/>
      <c r="H15" s="141"/>
      <c r="I15" s="141"/>
      <c r="J15" s="140" t="s">
        <v>376</v>
      </c>
      <c r="K15" s="140" t="s">
        <v>378</v>
      </c>
      <c r="L15" s="140" t="s">
        <v>384</v>
      </c>
    </row>
    <row r="16" spans="1:12" ht="63">
      <c r="A16" s="140" t="s">
        <v>418</v>
      </c>
      <c r="B16" s="141"/>
      <c r="C16" s="142" t="s">
        <v>385</v>
      </c>
      <c r="D16" s="141"/>
      <c r="E16" s="141"/>
      <c r="F16" s="141"/>
      <c r="G16" s="141"/>
      <c r="H16" s="141"/>
      <c r="I16" s="141"/>
      <c r="J16" s="140" t="s">
        <v>376</v>
      </c>
      <c r="K16" s="140" t="s">
        <v>378</v>
      </c>
      <c r="L16" s="140" t="s">
        <v>381</v>
      </c>
    </row>
    <row r="17" spans="1:12" ht="42">
      <c r="A17" s="140" t="s">
        <v>419</v>
      </c>
      <c r="B17" s="141"/>
      <c r="C17" s="142" t="s">
        <v>385</v>
      </c>
      <c r="D17" s="141"/>
      <c r="E17" s="141"/>
      <c r="F17" s="141"/>
      <c r="G17" s="141"/>
      <c r="H17" s="141"/>
      <c r="I17" s="141"/>
      <c r="J17" s="140" t="s">
        <v>376</v>
      </c>
      <c r="K17" s="140" t="s">
        <v>378</v>
      </c>
      <c r="L17" s="140" t="s">
        <v>377</v>
      </c>
    </row>
    <row r="18" spans="1:12" ht="42">
      <c r="A18" s="140" t="s">
        <v>420</v>
      </c>
      <c r="B18" s="141"/>
      <c r="C18" s="142" t="s">
        <v>385</v>
      </c>
      <c r="D18" s="141"/>
      <c r="E18" s="141"/>
      <c r="F18" s="141"/>
      <c r="G18" s="141"/>
      <c r="H18" s="141"/>
      <c r="I18" s="141"/>
      <c r="J18" s="140" t="s">
        <v>376</v>
      </c>
      <c r="K18" s="140" t="s">
        <v>378</v>
      </c>
      <c r="L18" s="140" t="s">
        <v>377</v>
      </c>
    </row>
    <row r="19" spans="1:12" ht="42">
      <c r="A19" s="140" t="s">
        <v>421</v>
      </c>
      <c r="B19" s="141"/>
      <c r="C19" s="142" t="s">
        <v>385</v>
      </c>
      <c r="D19" s="141"/>
      <c r="E19" s="141"/>
      <c r="F19" s="141"/>
      <c r="G19" s="141"/>
      <c r="H19" s="141"/>
      <c r="I19" s="141"/>
      <c r="J19" s="140" t="s">
        <v>376</v>
      </c>
      <c r="K19" s="140" t="s">
        <v>378</v>
      </c>
      <c r="L19" s="140"/>
    </row>
    <row r="20" spans="1:12" ht="42">
      <c r="A20" s="140" t="s">
        <v>422</v>
      </c>
      <c r="B20" s="141"/>
      <c r="C20" s="142" t="s">
        <v>385</v>
      </c>
      <c r="D20" s="141"/>
      <c r="E20" s="141"/>
      <c r="F20" s="141"/>
      <c r="G20" s="141"/>
      <c r="H20" s="141"/>
      <c r="I20" s="141"/>
      <c r="J20" s="140" t="s">
        <v>376</v>
      </c>
      <c r="K20" s="140" t="s">
        <v>378</v>
      </c>
      <c r="L20" s="140" t="s">
        <v>379</v>
      </c>
    </row>
    <row r="21" spans="1:12" ht="63">
      <c r="A21" s="140" t="s">
        <v>423</v>
      </c>
      <c r="B21" s="141"/>
      <c r="C21" s="142" t="s">
        <v>385</v>
      </c>
      <c r="D21" s="141"/>
      <c r="E21" s="141"/>
      <c r="F21" s="141"/>
      <c r="G21" s="141"/>
      <c r="H21" s="141"/>
      <c r="I21" s="141"/>
      <c r="J21" s="140" t="s">
        <v>376</v>
      </c>
      <c r="K21" s="140" t="s">
        <v>378</v>
      </c>
      <c r="L21" s="140" t="s">
        <v>383</v>
      </c>
    </row>
    <row r="22" spans="1:12" ht="42">
      <c r="A22" s="140" t="s">
        <v>424</v>
      </c>
      <c r="B22" s="141"/>
      <c r="C22" s="142" t="s">
        <v>385</v>
      </c>
      <c r="D22" s="141"/>
      <c r="E22" s="141"/>
      <c r="F22" s="141"/>
      <c r="G22" s="141"/>
      <c r="H22" s="141"/>
      <c r="I22" s="141"/>
      <c r="J22" s="140" t="s">
        <v>376</v>
      </c>
      <c r="K22" s="140" t="s">
        <v>378</v>
      </c>
      <c r="L22" s="140"/>
    </row>
    <row r="23" spans="1:12" ht="21">
      <c r="A23" s="140" t="s">
        <v>425</v>
      </c>
      <c r="B23" s="141"/>
      <c r="C23" s="142" t="s">
        <v>386</v>
      </c>
      <c r="D23" s="141"/>
      <c r="E23" s="141"/>
      <c r="F23" s="141"/>
      <c r="G23" s="141"/>
      <c r="H23" s="141"/>
      <c r="I23" s="141"/>
      <c r="J23" s="141" t="s">
        <v>388</v>
      </c>
      <c r="K23" s="140" t="s">
        <v>378</v>
      </c>
      <c r="L23" s="140" t="s">
        <v>387</v>
      </c>
    </row>
    <row r="24" ht="14.25">
      <c r="C24" s="103"/>
    </row>
    <row r="25" ht="14.25">
      <c r="C25" s="103"/>
    </row>
    <row r="26" ht="14.25">
      <c r="C26" s="103"/>
    </row>
    <row r="27" ht="14.25">
      <c r="C27" s="103"/>
    </row>
  </sheetData>
  <sheetProtection/>
  <mergeCells count="1">
    <mergeCell ref="A1:L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130" zoomScaleNormal="130" zoomScaleSheetLayoutView="115" zoomScalePageLayoutView="0" workbookViewId="0" topLeftCell="A1">
      <selection activeCell="A8" sqref="A8"/>
    </sheetView>
  </sheetViews>
  <sheetFormatPr defaultColWidth="9.33203125" defaultRowHeight="12.75"/>
  <cols>
    <col min="1" max="1" width="142" style="8" customWidth="1"/>
    <col min="2" max="2" width="23.5" style="8" customWidth="1"/>
    <col min="3" max="16384" width="9.33203125" style="8" customWidth="1"/>
  </cols>
  <sheetData>
    <row r="1" spans="1:2" ht="20.25" customHeight="1">
      <c r="A1" s="193" t="s">
        <v>81</v>
      </c>
      <c r="B1" s="193"/>
    </row>
    <row r="2" spans="1:2" ht="12.75" customHeight="1">
      <c r="A2" s="192"/>
      <c r="B2" s="192"/>
    </row>
    <row r="3" spans="1:2" ht="14.25" customHeight="1">
      <c r="A3" s="10" t="s">
        <v>12</v>
      </c>
      <c r="B3" s="10" t="s">
        <v>13</v>
      </c>
    </row>
    <row r="4" spans="1:2" ht="22.5" customHeight="1">
      <c r="A4" s="11" t="s">
        <v>14</v>
      </c>
      <c r="B4" s="11" t="s">
        <v>15</v>
      </c>
    </row>
    <row r="5" spans="1:2" ht="18" customHeight="1">
      <c r="A5" s="12" t="s">
        <v>85</v>
      </c>
      <c r="B5" s="14">
        <v>9928572.5</v>
      </c>
    </row>
    <row r="6" spans="1:2" ht="33.75" customHeight="1">
      <c r="A6" s="13" t="s">
        <v>82</v>
      </c>
      <c r="B6" s="14">
        <v>9928572.5</v>
      </c>
    </row>
    <row r="7" spans="1:2" ht="30" customHeight="1">
      <c r="A7" s="13" t="s">
        <v>83</v>
      </c>
      <c r="B7" s="14">
        <v>0</v>
      </c>
    </row>
    <row r="8" spans="1:2" ht="33.75" customHeight="1">
      <c r="A8" s="13" t="s">
        <v>84</v>
      </c>
      <c r="B8" s="14">
        <v>0</v>
      </c>
    </row>
    <row r="9" spans="1:2" ht="20.25" customHeight="1">
      <c r="A9" s="12" t="s">
        <v>86</v>
      </c>
      <c r="B9" s="14">
        <v>9762369.97</v>
      </c>
    </row>
    <row r="10" spans="1:2" ht="18" customHeight="1">
      <c r="A10" s="13" t="s">
        <v>87</v>
      </c>
      <c r="B10" s="14">
        <v>4191613.89</v>
      </c>
    </row>
  </sheetData>
  <sheetProtection/>
  <mergeCells count="2">
    <mergeCell ref="A2:B2"/>
    <mergeCell ref="A1:B1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zoomScaleSheetLayoutView="115" zoomScalePageLayoutView="0" workbookViewId="0" topLeftCell="A1">
      <selection activeCell="B18" sqref="B18"/>
    </sheetView>
  </sheetViews>
  <sheetFormatPr defaultColWidth="9.33203125" defaultRowHeight="12.75"/>
  <cols>
    <col min="2" max="2" width="142" style="0" customWidth="1"/>
    <col min="3" max="3" width="19.5" style="0" customWidth="1"/>
    <col min="4" max="4" width="59" style="0" customWidth="1"/>
  </cols>
  <sheetData>
    <row r="1" ht="14.25">
      <c r="C1" s="22" t="s">
        <v>119</v>
      </c>
    </row>
    <row r="2" spans="1:4" ht="18.75" customHeight="1">
      <c r="A2" s="193" t="s">
        <v>17</v>
      </c>
      <c r="B2" s="193"/>
      <c r="C2" s="193"/>
      <c r="D2" s="194" t="s">
        <v>104</v>
      </c>
    </row>
    <row r="3" spans="1:4" ht="18.75" customHeight="1">
      <c r="A3" s="195" t="s">
        <v>88</v>
      </c>
      <c r="B3" s="195"/>
      <c r="C3" s="195"/>
      <c r="D3" s="194"/>
    </row>
    <row r="4" spans="1:4" ht="21.75" customHeight="1">
      <c r="A4" s="15" t="s">
        <v>103</v>
      </c>
      <c r="B4" s="15" t="s">
        <v>12</v>
      </c>
      <c r="C4" s="10" t="s">
        <v>105</v>
      </c>
      <c r="D4" s="194"/>
    </row>
    <row r="5" spans="1:4" ht="14.25" customHeight="1">
      <c r="A5" s="18">
        <v>1</v>
      </c>
      <c r="B5" s="18">
        <v>2</v>
      </c>
      <c r="C5" s="11">
        <v>3</v>
      </c>
      <c r="D5" s="17"/>
    </row>
    <row r="6" spans="1:4" ht="20.25" customHeight="1">
      <c r="A6" s="18">
        <v>1</v>
      </c>
      <c r="B6" s="16" t="s">
        <v>18</v>
      </c>
      <c r="C6" s="14">
        <v>19690942.47</v>
      </c>
      <c r="D6" s="8"/>
    </row>
    <row r="7" spans="1:4" ht="20.25" customHeight="1">
      <c r="A7" s="18"/>
      <c r="B7" s="16" t="s">
        <v>90</v>
      </c>
      <c r="C7" s="14"/>
      <c r="D7" s="8"/>
    </row>
    <row r="8" spans="1:4" ht="20.25" customHeight="1">
      <c r="A8" s="18" t="s">
        <v>106</v>
      </c>
      <c r="B8" s="20" t="s">
        <v>91</v>
      </c>
      <c r="C8" s="14">
        <v>9928572.5</v>
      </c>
      <c r="D8" s="8"/>
    </row>
    <row r="9" spans="1:4" ht="20.25" customHeight="1">
      <c r="A9" s="18"/>
      <c r="B9" s="20" t="s">
        <v>26</v>
      </c>
      <c r="C9" s="14"/>
      <c r="D9" s="8"/>
    </row>
    <row r="10" spans="1:4" ht="20.25" customHeight="1">
      <c r="A10" s="18" t="s">
        <v>107</v>
      </c>
      <c r="B10" s="21" t="s">
        <v>92</v>
      </c>
      <c r="C10" s="14">
        <v>1863934.41</v>
      </c>
      <c r="D10" s="19"/>
    </row>
    <row r="11" spans="1:4" ht="20.25" customHeight="1">
      <c r="A11" s="18" t="s">
        <v>108</v>
      </c>
      <c r="B11" s="20" t="s">
        <v>93</v>
      </c>
      <c r="C11" s="14">
        <v>4191613.89</v>
      </c>
      <c r="D11" s="8"/>
    </row>
    <row r="12" spans="1:4" ht="20.25" customHeight="1">
      <c r="A12" s="18"/>
      <c r="B12" s="20" t="s">
        <v>26</v>
      </c>
      <c r="C12" s="14"/>
      <c r="D12" s="8"/>
    </row>
    <row r="13" spans="1:4" ht="20.25" customHeight="1">
      <c r="A13" s="18" t="s">
        <v>109</v>
      </c>
      <c r="B13" s="21" t="s">
        <v>92</v>
      </c>
      <c r="C13" s="14">
        <v>34666.2</v>
      </c>
      <c r="D13" s="8"/>
    </row>
    <row r="14" spans="1:4" ht="20.25" customHeight="1">
      <c r="A14" s="18">
        <v>2</v>
      </c>
      <c r="B14" s="16" t="s">
        <v>19</v>
      </c>
      <c r="C14" s="14"/>
      <c r="D14" s="8"/>
    </row>
    <row r="15" spans="1:4" ht="20.25" customHeight="1">
      <c r="A15" s="18"/>
      <c r="B15" s="16" t="s">
        <v>90</v>
      </c>
      <c r="C15" s="14"/>
      <c r="D15" s="8"/>
    </row>
    <row r="16" spans="1:4" ht="20.25" customHeight="1">
      <c r="A16" s="18" t="s">
        <v>110</v>
      </c>
      <c r="B16" s="20" t="s">
        <v>94</v>
      </c>
      <c r="C16" s="14"/>
      <c r="D16" s="8"/>
    </row>
    <row r="17" spans="1:4" ht="20.25" customHeight="1">
      <c r="A17" s="18"/>
      <c r="B17" s="20" t="s">
        <v>26</v>
      </c>
      <c r="C17" s="14"/>
      <c r="D17" s="8"/>
    </row>
    <row r="18" spans="1:4" ht="20.25" customHeight="1">
      <c r="A18" s="18" t="s">
        <v>111</v>
      </c>
      <c r="B18" s="21" t="s">
        <v>95</v>
      </c>
      <c r="C18" s="14"/>
      <c r="D18" s="8"/>
    </row>
    <row r="19" spans="1:4" ht="20.25" customHeight="1">
      <c r="A19" s="18" t="s">
        <v>112</v>
      </c>
      <c r="B19" s="21" t="s">
        <v>96</v>
      </c>
      <c r="C19" s="14"/>
      <c r="D19" s="8"/>
    </row>
    <row r="20" spans="1:4" ht="20.25" customHeight="1">
      <c r="A20" s="18" t="s">
        <v>113</v>
      </c>
      <c r="B20" s="20" t="s">
        <v>97</v>
      </c>
      <c r="C20" s="14"/>
      <c r="D20" s="8"/>
    </row>
    <row r="21" spans="1:4" ht="20.25" customHeight="1">
      <c r="A21" s="18" t="s">
        <v>114</v>
      </c>
      <c r="B21" s="20" t="s">
        <v>98</v>
      </c>
      <c r="C21" s="14"/>
      <c r="D21" s="8"/>
    </row>
    <row r="22" spans="1:4" ht="20.25" customHeight="1">
      <c r="A22" s="18" t="s">
        <v>115</v>
      </c>
      <c r="B22" s="20" t="s">
        <v>99</v>
      </c>
      <c r="C22" s="14"/>
      <c r="D22" s="8"/>
    </row>
    <row r="23" spans="1:4" ht="20.25" customHeight="1">
      <c r="A23" s="18">
        <v>3</v>
      </c>
      <c r="B23" s="16" t="s">
        <v>20</v>
      </c>
      <c r="C23" s="14"/>
      <c r="D23" s="8"/>
    </row>
    <row r="24" spans="1:4" ht="20.25" customHeight="1">
      <c r="A24" s="18"/>
      <c r="B24" s="16" t="s">
        <v>90</v>
      </c>
      <c r="C24" s="14"/>
      <c r="D24" s="8"/>
    </row>
    <row r="25" spans="1:4" ht="20.25" customHeight="1">
      <c r="A25" s="18" t="s">
        <v>116</v>
      </c>
      <c r="B25" s="20" t="s">
        <v>100</v>
      </c>
      <c r="C25" s="14"/>
      <c r="D25" s="8"/>
    </row>
    <row r="26" spans="1:4" ht="20.25" customHeight="1">
      <c r="A26" s="18" t="s">
        <v>117</v>
      </c>
      <c r="B26" s="20" t="s">
        <v>101</v>
      </c>
      <c r="C26" s="14"/>
      <c r="D26" s="8"/>
    </row>
    <row r="27" spans="1:4" ht="20.25" customHeight="1">
      <c r="A27" s="18"/>
      <c r="B27" s="21" t="s">
        <v>26</v>
      </c>
      <c r="C27" s="14"/>
      <c r="D27" s="8"/>
    </row>
    <row r="28" spans="1:4" ht="20.25" customHeight="1">
      <c r="A28" s="18" t="s">
        <v>118</v>
      </c>
      <c r="B28" s="21" t="s">
        <v>102</v>
      </c>
      <c r="C28" s="14"/>
      <c r="D28" s="8"/>
    </row>
  </sheetData>
  <sheetProtection/>
  <mergeCells count="3">
    <mergeCell ref="D2:D4"/>
    <mergeCell ref="A2:C2"/>
    <mergeCell ref="A3:C3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15" zoomScaleNormal="115" zoomScaleSheetLayoutView="115" zoomScalePageLayoutView="0" workbookViewId="0" topLeftCell="A16">
      <selection activeCell="E39" sqref="E39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1.83203125" style="24" customWidth="1"/>
    <col min="4" max="5" width="19.5" style="24" customWidth="1"/>
    <col min="6" max="6" width="18.6601562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120</v>
      </c>
    </row>
    <row r="2" spans="1:10" ht="36" customHeight="1">
      <c r="A2" s="196" t="s">
        <v>485</v>
      </c>
      <c r="B2" s="196"/>
      <c r="C2" s="196"/>
      <c r="D2" s="196"/>
      <c r="E2" s="196"/>
      <c r="F2" s="196"/>
      <c r="G2" s="196"/>
      <c r="H2" s="196"/>
      <c r="I2" s="196"/>
      <c r="J2" s="38" t="s">
        <v>168</v>
      </c>
    </row>
    <row r="3" spans="1:9" ht="24" customHeight="1">
      <c r="A3" s="197" t="s">
        <v>21</v>
      </c>
      <c r="B3" s="197" t="s">
        <v>22</v>
      </c>
      <c r="C3" s="197" t="s">
        <v>23</v>
      </c>
      <c r="D3" s="197" t="s">
        <v>24</v>
      </c>
      <c r="E3" s="197"/>
      <c r="F3" s="197"/>
      <c r="G3" s="197"/>
      <c r="H3" s="197"/>
      <c r="I3" s="197"/>
    </row>
    <row r="4" spans="1:9" ht="19.5" customHeight="1">
      <c r="A4" s="198" t="s">
        <v>0</v>
      </c>
      <c r="B4" s="198" t="s">
        <v>0</v>
      </c>
      <c r="C4" s="198" t="s">
        <v>0</v>
      </c>
      <c r="D4" s="197" t="s">
        <v>25</v>
      </c>
      <c r="E4" s="197" t="s">
        <v>26</v>
      </c>
      <c r="F4" s="197"/>
      <c r="G4" s="197"/>
      <c r="H4" s="197"/>
      <c r="I4" s="197"/>
    </row>
    <row r="5" spans="1:9" ht="96" customHeight="1">
      <c r="A5" s="198" t="s">
        <v>0</v>
      </c>
      <c r="B5" s="198" t="s">
        <v>0</v>
      </c>
      <c r="C5" s="198" t="s">
        <v>0</v>
      </c>
      <c r="D5" s="198" t="s">
        <v>0</v>
      </c>
      <c r="E5" s="112" t="s">
        <v>27</v>
      </c>
      <c r="F5" s="112" t="s">
        <v>28</v>
      </c>
      <c r="G5" s="112" t="s">
        <v>29</v>
      </c>
      <c r="H5" s="112" t="s">
        <v>30</v>
      </c>
      <c r="I5" s="112" t="s">
        <v>31</v>
      </c>
    </row>
    <row r="6" spans="1:9" ht="20.25" customHeight="1">
      <c r="A6" s="112" t="s">
        <v>32</v>
      </c>
      <c r="B6" s="112" t="s">
        <v>33</v>
      </c>
      <c r="C6" s="112" t="s">
        <v>34</v>
      </c>
      <c r="D6" s="112" t="s">
        <v>35</v>
      </c>
      <c r="E6" s="112" t="s">
        <v>36</v>
      </c>
      <c r="F6" s="112" t="s">
        <v>37</v>
      </c>
      <c r="G6" s="112">
        <v>7</v>
      </c>
      <c r="H6" s="112" t="s">
        <v>39</v>
      </c>
      <c r="I6" s="112" t="s">
        <v>40</v>
      </c>
    </row>
    <row r="7" spans="1:9" ht="21" customHeight="1">
      <c r="A7" s="29" t="s">
        <v>41</v>
      </c>
      <c r="B7" s="113" t="s">
        <v>42</v>
      </c>
      <c r="C7" s="112" t="s">
        <v>43</v>
      </c>
      <c r="D7" s="29">
        <f>E7+F7+I7</f>
        <v>31554154.24</v>
      </c>
      <c r="E7" s="29">
        <f>E10</f>
        <v>28803784.24</v>
      </c>
      <c r="F7" s="29">
        <f>F13</f>
        <v>0</v>
      </c>
      <c r="G7" s="29"/>
      <c r="H7" s="29"/>
      <c r="I7" s="29">
        <f>I9+I13+I10+I14</f>
        <v>2750370</v>
      </c>
    </row>
    <row r="8" spans="1:9" ht="21" customHeight="1">
      <c r="A8" s="12" t="s">
        <v>44</v>
      </c>
      <c r="B8" s="112" t="s">
        <v>45</v>
      </c>
      <c r="C8" s="112" t="s">
        <v>0</v>
      </c>
      <c r="D8" s="12"/>
      <c r="E8" s="112" t="s">
        <v>43</v>
      </c>
      <c r="F8" s="112" t="s">
        <v>43</v>
      </c>
      <c r="G8" s="112" t="s">
        <v>43</v>
      </c>
      <c r="H8" s="112" t="s">
        <v>43</v>
      </c>
      <c r="I8" s="12"/>
    </row>
    <row r="9" spans="1:9" ht="21" customHeight="1">
      <c r="A9" s="12" t="s">
        <v>505</v>
      </c>
      <c r="B9" s="112" t="s">
        <v>47</v>
      </c>
      <c r="C9" s="112"/>
      <c r="D9" s="12"/>
      <c r="E9" s="12"/>
      <c r="F9" s="112" t="s">
        <v>43</v>
      </c>
      <c r="G9" s="112" t="s">
        <v>43</v>
      </c>
      <c r="H9" s="12"/>
      <c r="I9" s="12"/>
    </row>
    <row r="10" spans="1:9" ht="34.5" customHeight="1">
      <c r="A10" s="12" t="s">
        <v>46</v>
      </c>
      <c r="B10" s="112" t="s">
        <v>48</v>
      </c>
      <c r="C10" s="112">
        <v>130</v>
      </c>
      <c r="D10" s="12">
        <f>E10+I10+F10</f>
        <v>31554154.24</v>
      </c>
      <c r="E10" s="112">
        <v>28803784.24</v>
      </c>
      <c r="F10" s="112">
        <v>0</v>
      </c>
      <c r="G10" s="112" t="s">
        <v>43</v>
      </c>
      <c r="H10" s="112" t="s">
        <v>43</v>
      </c>
      <c r="I10" s="12">
        <v>2750370</v>
      </c>
    </row>
    <row r="11" spans="1:9" ht="78" customHeight="1">
      <c r="A11" s="12" t="s">
        <v>49</v>
      </c>
      <c r="B11" s="112" t="s">
        <v>50</v>
      </c>
      <c r="C11" s="112" t="s">
        <v>0</v>
      </c>
      <c r="D11" s="12"/>
      <c r="E11" s="112" t="s">
        <v>43</v>
      </c>
      <c r="F11" s="112" t="s">
        <v>43</v>
      </c>
      <c r="G11" s="112" t="s">
        <v>43</v>
      </c>
      <c r="H11" s="112" t="s">
        <v>43</v>
      </c>
      <c r="I11" s="12"/>
    </row>
    <row r="12" spans="1:9" ht="32.25" customHeight="1">
      <c r="A12" s="12" t="s">
        <v>51</v>
      </c>
      <c r="B12" s="112" t="s">
        <v>52</v>
      </c>
      <c r="C12" s="112" t="s">
        <v>0</v>
      </c>
      <c r="D12" s="12"/>
      <c r="E12" s="112" t="s">
        <v>43</v>
      </c>
      <c r="F12" s="12"/>
      <c r="G12" s="12"/>
      <c r="H12" s="112" t="s">
        <v>43</v>
      </c>
      <c r="I12" s="112" t="s">
        <v>43</v>
      </c>
    </row>
    <row r="13" spans="1:9" ht="21" customHeight="1">
      <c r="A13" s="12" t="s">
        <v>53</v>
      </c>
      <c r="B13" s="112" t="s">
        <v>54</v>
      </c>
      <c r="C13" s="112">
        <v>180</v>
      </c>
      <c r="D13" s="12">
        <f>F13+I13</f>
        <v>0</v>
      </c>
      <c r="E13" s="112" t="s">
        <v>43</v>
      </c>
      <c r="F13" s="112"/>
      <c r="G13" s="112" t="s">
        <v>43</v>
      </c>
      <c r="H13" s="112" t="s">
        <v>43</v>
      </c>
      <c r="I13" s="12"/>
    </row>
    <row r="14" spans="1:9" ht="21" customHeight="1">
      <c r="A14" s="12" t="s">
        <v>507</v>
      </c>
      <c r="B14" s="112">
        <v>440</v>
      </c>
      <c r="C14" s="112" t="s">
        <v>121</v>
      </c>
      <c r="D14" s="12">
        <f>I14</f>
        <v>0</v>
      </c>
      <c r="E14" s="112" t="s">
        <v>43</v>
      </c>
      <c r="F14" s="112" t="s">
        <v>43</v>
      </c>
      <c r="G14" s="112" t="s">
        <v>43</v>
      </c>
      <c r="H14" s="112" t="s">
        <v>43</v>
      </c>
      <c r="I14" s="12"/>
    </row>
    <row r="15" spans="1:9" ht="22.5" customHeight="1">
      <c r="A15" s="29" t="s">
        <v>57</v>
      </c>
      <c r="B15" s="113" t="s">
        <v>58</v>
      </c>
      <c r="C15" s="112" t="s">
        <v>43</v>
      </c>
      <c r="D15" s="148">
        <f>E15+F15+I15</f>
        <v>31554154.240000002</v>
      </c>
      <c r="E15" s="148">
        <f>E171+E21+E23+E25+E31+E17+E40+E24+E22</f>
        <v>28803784.240000002</v>
      </c>
      <c r="F15" s="148">
        <f>F171+F21+F23+F25+F31</f>
        <v>0</v>
      </c>
      <c r="G15" s="148">
        <f>G171+G21+G23+G25+G31</f>
        <v>0</v>
      </c>
      <c r="H15" s="148">
        <f>H171+H21+H23+H25+H31</f>
        <v>0</v>
      </c>
      <c r="I15" s="148">
        <f>I171+I23+I25+I31+I16</f>
        <v>2750370</v>
      </c>
    </row>
    <row r="16" spans="1:9" ht="25.5" customHeight="1">
      <c r="A16" s="13" t="s">
        <v>123</v>
      </c>
      <c r="B16" s="112">
        <v>210</v>
      </c>
      <c r="C16" s="112">
        <v>0</v>
      </c>
      <c r="D16" s="148">
        <f>E16+F16+I16</f>
        <v>24740412.93</v>
      </c>
      <c r="E16" s="29">
        <f>E17+E21+E23</f>
        <v>23585245.46</v>
      </c>
      <c r="F16" s="12"/>
      <c r="G16" s="12"/>
      <c r="H16" s="12"/>
      <c r="I16" s="12">
        <f>I17</f>
        <v>1155167.47</v>
      </c>
    </row>
    <row r="17" spans="1:9" ht="49.5" customHeight="1">
      <c r="A17" s="27" t="s">
        <v>122</v>
      </c>
      <c r="B17" s="112">
        <v>211</v>
      </c>
      <c r="C17" s="112">
        <v>0</v>
      </c>
      <c r="D17" s="148">
        <f>E17+F17+I17</f>
        <v>24738662.93</v>
      </c>
      <c r="E17" s="12">
        <f>E20+E18+E19</f>
        <v>23583495.46</v>
      </c>
      <c r="F17" s="12">
        <f>F18+F20</f>
        <v>0</v>
      </c>
      <c r="G17" s="12"/>
      <c r="H17" s="12"/>
      <c r="I17" s="12">
        <f>I18+I20</f>
        <v>1155167.47</v>
      </c>
    </row>
    <row r="18" spans="1:9" ht="24.75" customHeight="1">
      <c r="A18" s="28" t="s">
        <v>131</v>
      </c>
      <c r="B18" s="112" t="s">
        <v>132</v>
      </c>
      <c r="C18" s="112">
        <v>111</v>
      </c>
      <c r="D18" s="148">
        <f>E18+F18+I18</f>
        <v>19000533.74</v>
      </c>
      <c r="E18" s="12">
        <v>18113308.34</v>
      </c>
      <c r="F18" s="12"/>
      <c r="G18" s="12"/>
      <c r="H18" s="12"/>
      <c r="I18" s="12">
        <v>887225.4</v>
      </c>
    </row>
    <row r="19" spans="1:9" ht="24.75" customHeight="1">
      <c r="A19" s="28" t="s">
        <v>537</v>
      </c>
      <c r="B19" s="165">
        <v>266</v>
      </c>
      <c r="C19" s="165">
        <v>111</v>
      </c>
      <c r="D19" s="148">
        <f>E19</f>
        <v>35000</v>
      </c>
      <c r="E19" s="12">
        <v>35000</v>
      </c>
      <c r="F19" s="12"/>
      <c r="G19" s="12"/>
      <c r="H19" s="12"/>
      <c r="I19" s="12"/>
    </row>
    <row r="20" spans="1:9" ht="136.5" customHeight="1">
      <c r="A20" s="28" t="s">
        <v>133</v>
      </c>
      <c r="B20" s="112" t="s">
        <v>134</v>
      </c>
      <c r="C20" s="112">
        <v>119</v>
      </c>
      <c r="D20" s="148">
        <f aca="true" t="shared" si="0" ref="D20:D47">E20+F20+I20</f>
        <v>5703129.19</v>
      </c>
      <c r="E20" s="12">
        <v>5435187.12</v>
      </c>
      <c r="F20" s="12"/>
      <c r="G20" s="12"/>
      <c r="H20" s="12"/>
      <c r="I20" s="12">
        <v>267942.07</v>
      </c>
    </row>
    <row r="21" spans="1:9" ht="49.5" customHeight="1">
      <c r="A21" s="27" t="s">
        <v>506</v>
      </c>
      <c r="B21" s="112">
        <v>266</v>
      </c>
      <c r="C21" s="112">
        <v>112</v>
      </c>
      <c r="D21" s="148">
        <f t="shared" si="0"/>
        <v>1750</v>
      </c>
      <c r="E21" s="12">
        <v>1750</v>
      </c>
      <c r="F21" s="12"/>
      <c r="G21" s="12"/>
      <c r="H21" s="12"/>
      <c r="I21" s="12"/>
    </row>
    <row r="22" spans="1:9" ht="49.5" customHeight="1">
      <c r="A22" s="27" t="s">
        <v>513</v>
      </c>
      <c r="B22" s="160">
        <v>296</v>
      </c>
      <c r="C22" s="160">
        <v>266</v>
      </c>
      <c r="D22" s="148">
        <f>E22+F22+I22</f>
        <v>0</v>
      </c>
      <c r="E22" s="12"/>
      <c r="F22" s="12"/>
      <c r="G22" s="12"/>
      <c r="H22" s="12"/>
      <c r="I22" s="12"/>
    </row>
    <row r="23" spans="1:9" ht="43.5" customHeight="1">
      <c r="A23" s="27" t="s">
        <v>512</v>
      </c>
      <c r="B23" s="112">
        <v>213</v>
      </c>
      <c r="C23" s="112">
        <v>266</v>
      </c>
      <c r="D23" s="148">
        <f t="shared" si="0"/>
        <v>0</v>
      </c>
      <c r="E23" s="12"/>
      <c r="F23" s="12"/>
      <c r="G23" s="12"/>
      <c r="H23" s="12"/>
      <c r="I23" s="12"/>
    </row>
    <row r="24" spans="1:9" ht="36" customHeight="1">
      <c r="A24" s="13" t="s">
        <v>124</v>
      </c>
      <c r="B24" s="112">
        <v>220</v>
      </c>
      <c r="C24" s="112">
        <v>262</v>
      </c>
      <c r="D24" s="148">
        <f t="shared" si="0"/>
        <v>8732.5</v>
      </c>
      <c r="E24" s="12">
        <v>8732.5</v>
      </c>
      <c r="F24" s="12"/>
      <c r="G24" s="12"/>
      <c r="H24" s="12"/>
      <c r="I24" s="12"/>
    </row>
    <row r="25" spans="1:9" ht="36" customHeight="1">
      <c r="A25" s="13" t="s">
        <v>125</v>
      </c>
      <c r="B25" s="112">
        <v>230</v>
      </c>
      <c r="C25" s="112">
        <v>850</v>
      </c>
      <c r="D25" s="148">
        <f t="shared" si="0"/>
        <v>766035</v>
      </c>
      <c r="E25" s="29">
        <f>E27+E28</f>
        <v>766035</v>
      </c>
      <c r="F25" s="12"/>
      <c r="G25" s="12"/>
      <c r="H25" s="12"/>
      <c r="I25" s="29">
        <f>I28</f>
        <v>0</v>
      </c>
    </row>
    <row r="26" spans="1:9" ht="30" customHeight="1">
      <c r="A26" s="27" t="s">
        <v>135</v>
      </c>
      <c r="B26" s="112">
        <v>231</v>
      </c>
      <c r="C26" s="112"/>
      <c r="D26" s="148">
        <f t="shared" si="0"/>
        <v>0</v>
      </c>
      <c r="E26" s="12"/>
      <c r="F26" s="12"/>
      <c r="G26" s="12"/>
      <c r="H26" s="12"/>
      <c r="I26" s="12"/>
    </row>
    <row r="27" spans="1:9" ht="20.25" customHeight="1">
      <c r="A27" s="27" t="s">
        <v>136</v>
      </c>
      <c r="B27" s="112">
        <v>232</v>
      </c>
      <c r="C27" s="112">
        <v>851</v>
      </c>
      <c r="D27" s="148">
        <f t="shared" si="0"/>
        <v>728035</v>
      </c>
      <c r="E27" s="12">
        <v>728035</v>
      </c>
      <c r="F27" s="12"/>
      <c r="G27" s="12"/>
      <c r="H27" s="12"/>
      <c r="I27" s="12">
        <v>0</v>
      </c>
    </row>
    <row r="28" spans="1:9" ht="20.25" customHeight="1">
      <c r="A28" s="27" t="s">
        <v>137</v>
      </c>
      <c r="B28" s="112">
        <v>233</v>
      </c>
      <c r="C28" s="149">
        <v>852</v>
      </c>
      <c r="D28" s="148">
        <f t="shared" si="0"/>
        <v>38000</v>
      </c>
      <c r="E28" s="12">
        <v>38000</v>
      </c>
      <c r="F28" s="12"/>
      <c r="G28" s="12"/>
      <c r="H28" s="12"/>
      <c r="I28" s="12">
        <v>0</v>
      </c>
    </row>
    <row r="29" spans="1:9" ht="39" customHeight="1">
      <c r="A29" s="13" t="s">
        <v>126</v>
      </c>
      <c r="B29" s="112">
        <v>240</v>
      </c>
      <c r="C29" s="112"/>
      <c r="D29" s="148">
        <f t="shared" si="0"/>
        <v>0</v>
      </c>
      <c r="E29" s="12"/>
      <c r="F29" s="12"/>
      <c r="G29" s="12"/>
      <c r="H29" s="12"/>
      <c r="I29" s="12"/>
    </row>
    <row r="30" spans="1:9" ht="48.75" customHeight="1">
      <c r="A30" s="13" t="s">
        <v>127</v>
      </c>
      <c r="B30" s="112">
        <v>250</v>
      </c>
      <c r="C30" s="112"/>
      <c r="D30" s="148">
        <f t="shared" si="0"/>
        <v>0</v>
      </c>
      <c r="E30" s="12"/>
      <c r="F30" s="12"/>
      <c r="G30" s="12"/>
      <c r="H30" s="12"/>
      <c r="I30" s="12"/>
    </row>
    <row r="31" spans="1:9" ht="34.5" customHeight="1">
      <c r="A31" s="13" t="s">
        <v>128</v>
      </c>
      <c r="B31" s="112">
        <v>260</v>
      </c>
      <c r="C31" s="112" t="s">
        <v>43</v>
      </c>
      <c r="D31" s="148">
        <f t="shared" si="0"/>
        <v>6038973.81</v>
      </c>
      <c r="E31" s="29">
        <f>E32+E34+E36+E37+E38+E39</f>
        <v>4443771.279999999</v>
      </c>
      <c r="F31" s="29">
        <f>F39+F36</f>
        <v>0</v>
      </c>
      <c r="G31" s="29"/>
      <c r="H31" s="29"/>
      <c r="I31" s="29">
        <f>I32+I33+I34+I35+I36+I37+I38+I39</f>
        <v>1595202.53</v>
      </c>
    </row>
    <row r="32" spans="1:9" ht="26.25" customHeight="1">
      <c r="A32" s="27" t="s">
        <v>138</v>
      </c>
      <c r="B32" s="112">
        <v>261</v>
      </c>
      <c r="C32" s="112">
        <v>244</v>
      </c>
      <c r="D32" s="148">
        <f t="shared" si="0"/>
        <v>87351.84</v>
      </c>
      <c r="E32" s="12">
        <v>80151.84</v>
      </c>
      <c r="F32" s="12"/>
      <c r="G32" s="12"/>
      <c r="H32" s="12"/>
      <c r="I32" s="12">
        <v>7200</v>
      </c>
    </row>
    <row r="33" spans="1:9" ht="26.25" customHeight="1">
      <c r="A33" s="27" t="s">
        <v>139</v>
      </c>
      <c r="B33" s="112">
        <v>262</v>
      </c>
      <c r="C33" s="112">
        <v>266</v>
      </c>
      <c r="D33" s="148">
        <f t="shared" si="0"/>
        <v>0</v>
      </c>
      <c r="E33" s="12"/>
      <c r="F33" s="12"/>
      <c r="G33" s="12"/>
      <c r="H33" s="12"/>
      <c r="I33" s="12"/>
    </row>
    <row r="34" spans="1:9" ht="26.25" customHeight="1">
      <c r="A34" s="27" t="s">
        <v>140</v>
      </c>
      <c r="B34" s="112">
        <v>263</v>
      </c>
      <c r="C34" s="112">
        <v>244</v>
      </c>
      <c r="D34" s="148">
        <f t="shared" si="0"/>
        <v>2509999.04</v>
      </c>
      <c r="E34" s="12">
        <v>2509999.04</v>
      </c>
      <c r="F34" s="12"/>
      <c r="G34" s="12"/>
      <c r="H34" s="12"/>
      <c r="I34" s="12">
        <v>0</v>
      </c>
    </row>
    <row r="35" spans="1:9" ht="26.25" customHeight="1">
      <c r="A35" s="27" t="s">
        <v>141</v>
      </c>
      <c r="B35" s="112">
        <v>264</v>
      </c>
      <c r="C35" s="112"/>
      <c r="D35" s="148">
        <f t="shared" si="0"/>
        <v>0</v>
      </c>
      <c r="E35" s="12"/>
      <c r="F35" s="12"/>
      <c r="G35" s="12"/>
      <c r="H35" s="12"/>
      <c r="I35" s="12">
        <v>0</v>
      </c>
    </row>
    <row r="36" spans="1:9" ht="33.75" customHeight="1">
      <c r="A36" s="27" t="s">
        <v>142</v>
      </c>
      <c r="B36" s="112">
        <v>265</v>
      </c>
      <c r="C36" s="112">
        <v>244</v>
      </c>
      <c r="D36" s="148">
        <f>E36+F36+I36</f>
        <v>242415.65</v>
      </c>
      <c r="E36" s="12">
        <v>239370.53</v>
      </c>
      <c r="F36" s="12"/>
      <c r="G36" s="12"/>
      <c r="H36" s="12"/>
      <c r="I36" s="12">
        <v>3045.12</v>
      </c>
    </row>
    <row r="37" spans="1:9" ht="26.25" customHeight="1">
      <c r="A37" s="27" t="s">
        <v>143</v>
      </c>
      <c r="B37" s="112">
        <v>266</v>
      </c>
      <c r="C37" s="112">
        <v>244</v>
      </c>
      <c r="D37" s="148">
        <f t="shared" si="0"/>
        <v>248543.59</v>
      </c>
      <c r="E37" s="12">
        <v>248543.59</v>
      </c>
      <c r="F37" s="12"/>
      <c r="G37" s="12"/>
      <c r="H37" s="12"/>
      <c r="I37" s="12">
        <v>0</v>
      </c>
    </row>
    <row r="38" spans="1:9" ht="33.75" customHeight="1">
      <c r="A38" s="27" t="s">
        <v>144</v>
      </c>
      <c r="B38" s="112">
        <v>267</v>
      </c>
      <c r="C38" s="112">
        <v>244</v>
      </c>
      <c r="D38" s="148">
        <f t="shared" si="0"/>
        <v>274400</v>
      </c>
      <c r="E38" s="12">
        <v>274400</v>
      </c>
      <c r="F38" s="12"/>
      <c r="G38" s="12"/>
      <c r="H38" s="12"/>
      <c r="I38" s="12">
        <v>0</v>
      </c>
    </row>
    <row r="39" spans="1:9" ht="34.5" customHeight="1">
      <c r="A39" s="27" t="s">
        <v>145</v>
      </c>
      <c r="B39" s="112">
        <v>268</v>
      </c>
      <c r="C39" s="112">
        <v>244</v>
      </c>
      <c r="D39" s="148">
        <f t="shared" si="0"/>
        <v>2676263.69</v>
      </c>
      <c r="E39" s="12">
        <v>1091306.28</v>
      </c>
      <c r="F39" s="12"/>
      <c r="G39" s="12"/>
      <c r="H39" s="12"/>
      <c r="I39" s="12">
        <v>1584957.41</v>
      </c>
    </row>
    <row r="40" spans="1:9" ht="38.25" customHeight="1">
      <c r="A40" s="29" t="s">
        <v>146</v>
      </c>
      <c r="B40" s="113">
        <v>300</v>
      </c>
      <c r="C40" s="112">
        <v>0</v>
      </c>
      <c r="D40" s="148">
        <f>D42</f>
        <v>0</v>
      </c>
      <c r="E40" s="29">
        <f>E42</f>
        <v>0</v>
      </c>
      <c r="F40" s="12"/>
      <c r="G40" s="12"/>
      <c r="H40" s="12"/>
      <c r="I40" s="12">
        <v>0</v>
      </c>
    </row>
    <row r="41" spans="1:9" ht="20.25" customHeight="1">
      <c r="A41" s="26" t="s">
        <v>147</v>
      </c>
      <c r="B41" s="112">
        <v>310</v>
      </c>
      <c r="C41" s="112">
        <v>0</v>
      </c>
      <c r="D41" s="148">
        <f t="shared" si="0"/>
        <v>0</v>
      </c>
      <c r="E41" s="12"/>
      <c r="F41" s="12"/>
      <c r="G41" s="12"/>
      <c r="H41" s="12"/>
      <c r="I41" s="12">
        <v>0</v>
      </c>
    </row>
    <row r="42" spans="1:9" ht="20.25" customHeight="1">
      <c r="A42" s="26" t="s">
        <v>148</v>
      </c>
      <c r="B42" s="112">
        <v>320</v>
      </c>
      <c r="C42" s="112"/>
      <c r="D42" s="148">
        <f t="shared" si="0"/>
        <v>0</v>
      </c>
      <c r="E42" s="12"/>
      <c r="F42" s="12"/>
      <c r="G42" s="12"/>
      <c r="H42" s="12"/>
      <c r="I42" s="12">
        <v>0</v>
      </c>
    </row>
    <row r="43" spans="1:9" ht="32.25" customHeight="1">
      <c r="A43" s="29" t="s">
        <v>151</v>
      </c>
      <c r="B43" s="113">
        <v>400</v>
      </c>
      <c r="C43" s="112">
        <v>0</v>
      </c>
      <c r="D43" s="148">
        <f t="shared" si="0"/>
        <v>0</v>
      </c>
      <c r="E43" s="12"/>
      <c r="F43" s="12"/>
      <c r="G43" s="12"/>
      <c r="H43" s="12"/>
      <c r="I43" s="12">
        <v>0</v>
      </c>
    </row>
    <row r="44" spans="1:9" ht="21.75" customHeight="1">
      <c r="A44" s="26" t="s">
        <v>149</v>
      </c>
      <c r="B44" s="112">
        <v>410</v>
      </c>
      <c r="C44" s="112">
        <v>0</v>
      </c>
      <c r="D44" s="148">
        <f t="shared" si="0"/>
        <v>0</v>
      </c>
      <c r="E44" s="12"/>
      <c r="F44" s="12"/>
      <c r="G44" s="12"/>
      <c r="H44" s="12"/>
      <c r="I44" s="12">
        <v>0</v>
      </c>
    </row>
    <row r="45" spans="1:9" ht="21.75" customHeight="1">
      <c r="A45" s="26" t="s">
        <v>150</v>
      </c>
      <c r="B45" s="112">
        <v>420</v>
      </c>
      <c r="C45" s="112">
        <v>0</v>
      </c>
      <c r="D45" s="148">
        <f t="shared" si="0"/>
        <v>0</v>
      </c>
      <c r="E45" s="12"/>
      <c r="F45" s="12"/>
      <c r="G45" s="12"/>
      <c r="H45" s="12"/>
      <c r="I45" s="12">
        <v>0</v>
      </c>
    </row>
    <row r="46" spans="1:9" ht="23.25" customHeight="1">
      <c r="A46" s="29" t="s">
        <v>152</v>
      </c>
      <c r="B46" s="113">
        <v>500</v>
      </c>
      <c r="C46" s="112">
        <v>0</v>
      </c>
      <c r="D46" s="148">
        <f t="shared" si="0"/>
        <v>0</v>
      </c>
      <c r="E46" s="12"/>
      <c r="F46" s="12"/>
      <c r="G46" s="12"/>
      <c r="H46" s="12"/>
      <c r="I46" s="12">
        <v>0</v>
      </c>
    </row>
    <row r="47" spans="1:9" ht="23.25" customHeight="1">
      <c r="A47" s="29" t="s">
        <v>60</v>
      </c>
      <c r="B47" s="113">
        <v>600</v>
      </c>
      <c r="C47" s="112">
        <v>0</v>
      </c>
      <c r="D47" s="148">
        <f t="shared" si="0"/>
        <v>0</v>
      </c>
      <c r="E47" s="12"/>
      <c r="F47" s="12"/>
      <c r="G47" s="12"/>
      <c r="H47" s="12"/>
      <c r="I47" s="12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15" zoomScaleNormal="115" zoomScaleSheetLayoutView="115" zoomScalePageLayoutView="0" workbookViewId="0" topLeftCell="A1">
      <selection activeCell="C3" sqref="C3:C5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120</v>
      </c>
    </row>
    <row r="2" spans="1:10" ht="36" customHeight="1">
      <c r="A2" s="196" t="s">
        <v>523</v>
      </c>
      <c r="B2" s="196"/>
      <c r="C2" s="196"/>
      <c r="D2" s="196"/>
      <c r="E2" s="196"/>
      <c r="F2" s="196"/>
      <c r="G2" s="196"/>
      <c r="H2" s="196"/>
      <c r="I2" s="196"/>
      <c r="J2" s="38" t="s">
        <v>168</v>
      </c>
    </row>
    <row r="3" spans="1:9" ht="24" customHeight="1">
      <c r="A3" s="197" t="s">
        <v>21</v>
      </c>
      <c r="B3" s="197" t="s">
        <v>22</v>
      </c>
      <c r="C3" s="197" t="s">
        <v>23</v>
      </c>
      <c r="D3" s="197" t="s">
        <v>24</v>
      </c>
      <c r="E3" s="197"/>
      <c r="F3" s="197"/>
      <c r="G3" s="197"/>
      <c r="H3" s="197"/>
      <c r="I3" s="197"/>
    </row>
    <row r="4" spans="1:9" ht="19.5" customHeight="1">
      <c r="A4" s="198" t="s">
        <v>0</v>
      </c>
      <c r="B4" s="198" t="s">
        <v>0</v>
      </c>
      <c r="C4" s="198" t="s">
        <v>0</v>
      </c>
      <c r="D4" s="197" t="s">
        <v>25</v>
      </c>
      <c r="E4" s="197" t="s">
        <v>26</v>
      </c>
      <c r="F4" s="197"/>
      <c r="G4" s="197"/>
      <c r="H4" s="197"/>
      <c r="I4" s="197"/>
    </row>
    <row r="5" spans="1:9" ht="96" customHeight="1">
      <c r="A5" s="198" t="s">
        <v>0</v>
      </c>
      <c r="B5" s="198" t="s">
        <v>0</v>
      </c>
      <c r="C5" s="198" t="s">
        <v>0</v>
      </c>
      <c r="D5" s="198" t="s">
        <v>0</v>
      </c>
      <c r="E5" s="134" t="s">
        <v>27</v>
      </c>
      <c r="F5" s="134" t="s">
        <v>28</v>
      </c>
      <c r="G5" s="134" t="s">
        <v>29</v>
      </c>
      <c r="H5" s="134" t="s">
        <v>30</v>
      </c>
      <c r="I5" s="134" t="s">
        <v>31</v>
      </c>
    </row>
    <row r="6" spans="1:9" ht="20.25" customHeight="1">
      <c r="A6" s="134" t="s">
        <v>32</v>
      </c>
      <c r="B6" s="134" t="s">
        <v>33</v>
      </c>
      <c r="C6" s="134" t="s">
        <v>34</v>
      </c>
      <c r="D6" s="134" t="s">
        <v>35</v>
      </c>
      <c r="E6" s="134" t="s">
        <v>36</v>
      </c>
      <c r="F6" s="134" t="s">
        <v>37</v>
      </c>
      <c r="G6" s="134">
        <v>7</v>
      </c>
      <c r="H6" s="134" t="s">
        <v>39</v>
      </c>
      <c r="I6" s="134" t="s">
        <v>40</v>
      </c>
    </row>
    <row r="7" spans="1:9" ht="21" customHeight="1">
      <c r="A7" s="29" t="s">
        <v>41</v>
      </c>
      <c r="B7" s="135" t="s">
        <v>42</v>
      </c>
      <c r="C7" s="134" t="s">
        <v>43</v>
      </c>
      <c r="D7" s="29">
        <f>E7+I7</f>
        <v>30885332.87</v>
      </c>
      <c r="E7" s="29">
        <f>E10</f>
        <v>28140162.87</v>
      </c>
      <c r="F7" s="29"/>
      <c r="G7" s="29"/>
      <c r="H7" s="29"/>
      <c r="I7" s="29">
        <f>I9+I13+I10+I14</f>
        <v>2745170</v>
      </c>
    </row>
    <row r="8" spans="1:9" ht="21" customHeight="1">
      <c r="A8" s="12" t="s">
        <v>44</v>
      </c>
      <c r="B8" s="134" t="s">
        <v>45</v>
      </c>
      <c r="C8" s="134" t="s">
        <v>0</v>
      </c>
      <c r="D8" s="12"/>
      <c r="E8" s="134" t="s">
        <v>43</v>
      </c>
      <c r="F8" s="134" t="s">
        <v>43</v>
      </c>
      <c r="G8" s="134" t="s">
        <v>43</v>
      </c>
      <c r="H8" s="134" t="s">
        <v>43</v>
      </c>
      <c r="I8" s="12"/>
    </row>
    <row r="9" spans="1:9" ht="21" customHeight="1">
      <c r="A9" s="12" t="s">
        <v>505</v>
      </c>
      <c r="B9" s="134" t="s">
        <v>47</v>
      </c>
      <c r="C9" s="134"/>
      <c r="D9" s="12"/>
      <c r="E9" s="12"/>
      <c r="F9" s="134" t="s">
        <v>43</v>
      </c>
      <c r="G9" s="134" t="s">
        <v>43</v>
      </c>
      <c r="H9" s="12"/>
      <c r="I9" s="12"/>
    </row>
    <row r="10" spans="1:9" ht="34.5" customHeight="1">
      <c r="A10" s="12" t="s">
        <v>46</v>
      </c>
      <c r="B10" s="134" t="s">
        <v>48</v>
      </c>
      <c r="C10" s="134">
        <v>130</v>
      </c>
      <c r="D10" s="12">
        <f>E10+I10</f>
        <v>30885332.87</v>
      </c>
      <c r="E10" s="134">
        <v>28140162.87</v>
      </c>
      <c r="F10" s="134" t="s">
        <v>43</v>
      </c>
      <c r="G10" s="134" t="s">
        <v>43</v>
      </c>
      <c r="H10" s="134" t="s">
        <v>43</v>
      </c>
      <c r="I10" s="12">
        <v>2745170</v>
      </c>
    </row>
    <row r="11" spans="1:9" ht="78" customHeight="1">
      <c r="A11" s="12" t="s">
        <v>49</v>
      </c>
      <c r="B11" s="134" t="s">
        <v>50</v>
      </c>
      <c r="C11" s="134" t="s">
        <v>0</v>
      </c>
      <c r="D11" s="12"/>
      <c r="E11" s="134" t="s">
        <v>43</v>
      </c>
      <c r="F11" s="134" t="s">
        <v>43</v>
      </c>
      <c r="G11" s="134" t="s">
        <v>43</v>
      </c>
      <c r="H11" s="134" t="s">
        <v>43</v>
      </c>
      <c r="I11" s="12"/>
    </row>
    <row r="12" spans="1:9" ht="32.25" customHeight="1">
      <c r="A12" s="12" t="s">
        <v>51</v>
      </c>
      <c r="B12" s="134" t="s">
        <v>52</v>
      </c>
      <c r="C12" s="134" t="s">
        <v>0</v>
      </c>
      <c r="D12" s="12"/>
      <c r="E12" s="134" t="s">
        <v>43</v>
      </c>
      <c r="F12" s="12"/>
      <c r="G12" s="12"/>
      <c r="H12" s="134" t="s">
        <v>43</v>
      </c>
      <c r="I12" s="166" t="s">
        <v>43</v>
      </c>
    </row>
    <row r="13" spans="1:9" ht="21" customHeight="1">
      <c r="A13" s="12" t="s">
        <v>53</v>
      </c>
      <c r="B13" s="134" t="s">
        <v>54</v>
      </c>
      <c r="C13" s="134">
        <v>180</v>
      </c>
      <c r="D13" s="12">
        <f>I13</f>
        <v>0</v>
      </c>
      <c r="E13" s="134" t="s">
        <v>43</v>
      </c>
      <c r="F13" s="134" t="s">
        <v>43</v>
      </c>
      <c r="G13" s="134" t="s">
        <v>43</v>
      </c>
      <c r="H13" s="134" t="s">
        <v>43</v>
      </c>
      <c r="I13" s="12"/>
    </row>
    <row r="14" spans="1:9" ht="21" customHeight="1">
      <c r="A14" s="12" t="s">
        <v>55</v>
      </c>
      <c r="B14" s="134" t="s">
        <v>56</v>
      </c>
      <c r="C14" s="134" t="s">
        <v>121</v>
      </c>
      <c r="D14" s="12"/>
      <c r="E14" s="134" t="s">
        <v>43</v>
      </c>
      <c r="F14" s="134" t="s">
        <v>43</v>
      </c>
      <c r="G14" s="134" t="s">
        <v>43</v>
      </c>
      <c r="H14" s="134" t="s">
        <v>43</v>
      </c>
      <c r="I14" s="12"/>
    </row>
    <row r="15" spans="1:9" ht="22.5" customHeight="1">
      <c r="A15" s="29" t="s">
        <v>57</v>
      </c>
      <c r="B15" s="135" t="s">
        <v>58</v>
      </c>
      <c r="C15" s="134" t="s">
        <v>43</v>
      </c>
      <c r="D15" s="29">
        <f>E15+I15</f>
        <v>30885332.869999997</v>
      </c>
      <c r="E15" s="29">
        <f>E16+E23+E29</f>
        <v>28140162.869999997</v>
      </c>
      <c r="F15" s="29">
        <f>F16+F23+F29</f>
        <v>0</v>
      </c>
      <c r="G15" s="29">
        <f>G16+G23+G29</f>
        <v>0</v>
      </c>
      <c r="H15" s="29">
        <f>H16+H23+H29</f>
        <v>0</v>
      </c>
      <c r="I15" s="29">
        <f>I16+I23+I29</f>
        <v>2745170</v>
      </c>
    </row>
    <row r="16" spans="1:9" ht="25.5" customHeight="1">
      <c r="A16" s="13" t="s">
        <v>123</v>
      </c>
      <c r="B16" s="134">
        <v>210</v>
      </c>
      <c r="C16" s="134">
        <v>0</v>
      </c>
      <c r="D16" s="29">
        <f aca="true" t="shared" si="0" ref="D16:D37">E16+I16</f>
        <v>24113089.01</v>
      </c>
      <c r="E16" s="29">
        <f>E17+E20+E21</f>
        <v>22973076.41</v>
      </c>
      <c r="F16" s="12"/>
      <c r="G16" s="12"/>
      <c r="H16" s="12"/>
      <c r="I16" s="12">
        <f>I17</f>
        <v>1140012.5999999999</v>
      </c>
    </row>
    <row r="17" spans="1:9" ht="49.5" customHeight="1">
      <c r="A17" s="27" t="s">
        <v>122</v>
      </c>
      <c r="B17" s="134">
        <v>211</v>
      </c>
      <c r="C17" s="134">
        <v>0</v>
      </c>
      <c r="D17" s="29">
        <f t="shared" si="0"/>
        <v>24111289.01</v>
      </c>
      <c r="E17" s="12">
        <f>E18+E19</f>
        <v>22971276.41</v>
      </c>
      <c r="F17" s="12">
        <f>F18+F19</f>
        <v>0</v>
      </c>
      <c r="G17" s="12">
        <f>G18+G19</f>
        <v>0</v>
      </c>
      <c r="H17" s="12">
        <f>H18+H19</f>
        <v>0</v>
      </c>
      <c r="I17" s="12">
        <f>I18+I19</f>
        <v>1140012.5999999999</v>
      </c>
    </row>
    <row r="18" spans="1:9" ht="24.75" customHeight="1">
      <c r="A18" s="28" t="s">
        <v>131</v>
      </c>
      <c r="B18" s="134" t="s">
        <v>132</v>
      </c>
      <c r="C18" s="134">
        <v>111</v>
      </c>
      <c r="D18" s="29">
        <f t="shared" si="0"/>
        <v>19029995.54</v>
      </c>
      <c r="E18" s="12">
        <v>18148308.34</v>
      </c>
      <c r="F18" s="12"/>
      <c r="G18" s="12"/>
      <c r="H18" s="12"/>
      <c r="I18" s="12">
        <v>881687.2</v>
      </c>
    </row>
    <row r="19" spans="1:9" ht="136.5" customHeight="1">
      <c r="A19" s="28" t="s">
        <v>133</v>
      </c>
      <c r="B19" s="134" t="s">
        <v>134</v>
      </c>
      <c r="C19" s="134">
        <v>119</v>
      </c>
      <c r="D19" s="29">
        <f t="shared" si="0"/>
        <v>5081293.470000001</v>
      </c>
      <c r="E19" s="12">
        <v>4822968.07</v>
      </c>
      <c r="F19" s="12"/>
      <c r="G19" s="12"/>
      <c r="H19" s="12"/>
      <c r="I19" s="12">
        <v>258325.4</v>
      </c>
    </row>
    <row r="20" spans="1:9" ht="49.5" customHeight="1">
      <c r="A20" s="27" t="s">
        <v>129</v>
      </c>
      <c r="B20" s="134">
        <v>212</v>
      </c>
      <c r="C20" s="134">
        <v>112</v>
      </c>
      <c r="D20" s="29">
        <f t="shared" si="0"/>
        <v>0</v>
      </c>
      <c r="E20" s="12"/>
      <c r="F20" s="12"/>
      <c r="G20" s="12"/>
      <c r="H20" s="12"/>
      <c r="I20" s="12"/>
    </row>
    <row r="21" spans="1:9" ht="37.5" customHeight="1">
      <c r="A21" s="27" t="s">
        <v>130</v>
      </c>
      <c r="B21" s="134">
        <v>213</v>
      </c>
      <c r="C21" s="134">
        <v>112</v>
      </c>
      <c r="D21" s="29">
        <f t="shared" si="0"/>
        <v>1800</v>
      </c>
      <c r="E21" s="12">
        <v>1800</v>
      </c>
      <c r="F21" s="12"/>
      <c r="G21" s="12"/>
      <c r="H21" s="12"/>
      <c r="I21" s="12"/>
    </row>
    <row r="22" spans="1:9" ht="36" customHeight="1">
      <c r="A22" s="13" t="s">
        <v>124</v>
      </c>
      <c r="B22" s="134">
        <v>220</v>
      </c>
      <c r="C22" s="134"/>
      <c r="D22" s="29">
        <f t="shared" si="0"/>
        <v>8732.5</v>
      </c>
      <c r="E22" s="12">
        <v>8732.5</v>
      </c>
      <c r="F22" s="12"/>
      <c r="G22" s="12"/>
      <c r="H22" s="12"/>
      <c r="I22" s="12"/>
    </row>
    <row r="23" spans="1:9" ht="36" customHeight="1">
      <c r="A23" s="13" t="s">
        <v>125</v>
      </c>
      <c r="B23" s="134">
        <v>230</v>
      </c>
      <c r="C23" s="134">
        <v>850</v>
      </c>
      <c r="D23" s="29">
        <f t="shared" si="0"/>
        <v>766025</v>
      </c>
      <c r="E23" s="29">
        <f>E25+E26</f>
        <v>766025</v>
      </c>
      <c r="F23" s="12"/>
      <c r="G23" s="12"/>
      <c r="H23" s="12"/>
      <c r="I23" s="12"/>
    </row>
    <row r="24" spans="1:9" ht="30" customHeight="1">
      <c r="A24" s="27" t="s">
        <v>135</v>
      </c>
      <c r="B24" s="134">
        <v>231</v>
      </c>
      <c r="C24" s="134"/>
      <c r="D24" s="29">
        <f t="shared" si="0"/>
        <v>0</v>
      </c>
      <c r="E24" s="12"/>
      <c r="F24" s="12"/>
      <c r="G24" s="12"/>
      <c r="H24" s="12"/>
      <c r="I24" s="12"/>
    </row>
    <row r="25" spans="1:9" ht="20.25" customHeight="1">
      <c r="A25" s="27" t="s">
        <v>136</v>
      </c>
      <c r="B25" s="134">
        <v>232</v>
      </c>
      <c r="C25" s="134">
        <v>851</v>
      </c>
      <c r="D25" s="29">
        <f t="shared" si="0"/>
        <v>728025</v>
      </c>
      <c r="E25" s="12">
        <v>728025</v>
      </c>
      <c r="F25" s="12"/>
      <c r="G25" s="12"/>
      <c r="H25" s="12"/>
      <c r="I25" s="29">
        <f>I28</f>
        <v>0</v>
      </c>
    </row>
    <row r="26" spans="1:9" ht="20.25" customHeight="1">
      <c r="A26" s="27" t="s">
        <v>137</v>
      </c>
      <c r="B26" s="134">
        <v>233</v>
      </c>
      <c r="C26" s="134">
        <v>852</v>
      </c>
      <c r="D26" s="29">
        <f t="shared" si="0"/>
        <v>38000</v>
      </c>
      <c r="E26" s="12">
        <v>38000</v>
      </c>
      <c r="F26" s="12"/>
      <c r="G26" s="12"/>
      <c r="H26" s="12"/>
      <c r="I26" s="12"/>
    </row>
    <row r="27" spans="1:9" ht="39" customHeight="1">
      <c r="A27" s="13" t="s">
        <v>126</v>
      </c>
      <c r="B27" s="134">
        <v>240</v>
      </c>
      <c r="C27" s="134"/>
      <c r="D27" s="29">
        <f t="shared" si="0"/>
        <v>0</v>
      </c>
      <c r="E27" s="12"/>
      <c r="F27" s="12"/>
      <c r="G27" s="12"/>
      <c r="H27" s="12"/>
      <c r="I27" s="12">
        <v>0</v>
      </c>
    </row>
    <row r="28" spans="1:9" ht="48.75" customHeight="1">
      <c r="A28" s="13" t="s">
        <v>127</v>
      </c>
      <c r="B28" s="134">
        <v>250</v>
      </c>
      <c r="C28" s="134"/>
      <c r="D28" s="29">
        <f t="shared" si="0"/>
        <v>0</v>
      </c>
      <c r="E28" s="12"/>
      <c r="F28" s="12"/>
      <c r="G28" s="12"/>
      <c r="H28" s="12"/>
      <c r="I28" s="12">
        <v>0</v>
      </c>
    </row>
    <row r="29" spans="1:9" ht="34.5" customHeight="1">
      <c r="A29" s="13" t="s">
        <v>128</v>
      </c>
      <c r="B29" s="134">
        <v>260</v>
      </c>
      <c r="C29" s="134" t="s">
        <v>43</v>
      </c>
      <c r="D29" s="29">
        <f t="shared" si="0"/>
        <v>6006218.859999999</v>
      </c>
      <c r="E29" s="29">
        <f>E30+E32+E34+E35+E36+E37</f>
        <v>4401061.459999999</v>
      </c>
      <c r="F29" s="29">
        <f>F30+F32+F34+F35+F36+F37</f>
        <v>0</v>
      </c>
      <c r="G29" s="29">
        <f>G30+G32+G34+G35+G36+G37</f>
        <v>0</v>
      </c>
      <c r="H29" s="29">
        <f>H30+H32+H34+H35+H36+H37</f>
        <v>0</v>
      </c>
      <c r="I29" s="29">
        <f>I30+I32+I34+I35+I36+I37</f>
        <v>1605157.4</v>
      </c>
    </row>
    <row r="30" spans="1:9" ht="26.25" customHeight="1">
      <c r="A30" s="27" t="s">
        <v>138</v>
      </c>
      <c r="B30" s="134">
        <v>261</v>
      </c>
      <c r="C30" s="134">
        <v>244</v>
      </c>
      <c r="D30" s="29">
        <f t="shared" si="0"/>
        <v>85200</v>
      </c>
      <c r="E30" s="12">
        <v>78000</v>
      </c>
      <c r="F30" s="12"/>
      <c r="G30" s="12"/>
      <c r="H30" s="12"/>
      <c r="I30" s="12">
        <v>7200</v>
      </c>
    </row>
    <row r="31" spans="1:9" ht="26.25" customHeight="1">
      <c r="A31" s="27" t="s">
        <v>139</v>
      </c>
      <c r="B31" s="134">
        <v>262</v>
      </c>
      <c r="C31" s="134">
        <v>212</v>
      </c>
      <c r="D31" s="29">
        <f t="shared" si="0"/>
        <v>0</v>
      </c>
      <c r="E31" s="12"/>
      <c r="F31" s="12"/>
      <c r="G31" s="12"/>
      <c r="H31" s="12"/>
      <c r="I31" s="29"/>
    </row>
    <row r="32" spans="1:9" ht="26.25" customHeight="1">
      <c r="A32" s="27" t="s">
        <v>140</v>
      </c>
      <c r="B32" s="134">
        <v>263</v>
      </c>
      <c r="C32" s="134">
        <v>244</v>
      </c>
      <c r="D32" s="29">
        <f t="shared" si="0"/>
        <v>2516259.78</v>
      </c>
      <c r="E32" s="12">
        <v>2516259.78</v>
      </c>
      <c r="F32" s="12"/>
      <c r="G32" s="12"/>
      <c r="H32" s="12"/>
      <c r="I32" s="12"/>
    </row>
    <row r="33" spans="1:9" ht="26.25" customHeight="1">
      <c r="A33" s="27" t="s">
        <v>141</v>
      </c>
      <c r="B33" s="134">
        <v>264</v>
      </c>
      <c r="C33" s="134"/>
      <c r="D33" s="29">
        <f t="shared" si="0"/>
        <v>0</v>
      </c>
      <c r="E33" s="12"/>
      <c r="F33" s="12"/>
      <c r="G33" s="12"/>
      <c r="H33" s="12"/>
      <c r="I33" s="12"/>
    </row>
    <row r="34" spans="1:9" ht="33.75" customHeight="1">
      <c r="A34" s="27" t="s">
        <v>142</v>
      </c>
      <c r="B34" s="134">
        <v>265</v>
      </c>
      <c r="C34" s="134">
        <v>244</v>
      </c>
      <c r="D34" s="29">
        <f t="shared" si="0"/>
        <v>243427.82</v>
      </c>
      <c r="E34" s="12">
        <v>240427.82</v>
      </c>
      <c r="F34" s="12"/>
      <c r="G34" s="12"/>
      <c r="H34" s="12"/>
      <c r="I34" s="12">
        <v>3000</v>
      </c>
    </row>
    <row r="35" spans="1:9" ht="26.25" customHeight="1">
      <c r="A35" s="27" t="s">
        <v>143</v>
      </c>
      <c r="B35" s="134">
        <v>266</v>
      </c>
      <c r="C35" s="134">
        <v>244</v>
      </c>
      <c r="D35" s="29">
        <f t="shared" si="0"/>
        <v>253486.3</v>
      </c>
      <c r="E35" s="12">
        <v>253486.3</v>
      </c>
      <c r="F35" s="12"/>
      <c r="G35" s="12"/>
      <c r="H35" s="12"/>
      <c r="I35" s="12">
        <v>0</v>
      </c>
    </row>
    <row r="36" spans="1:9" ht="33.75" customHeight="1">
      <c r="A36" s="27" t="s">
        <v>144</v>
      </c>
      <c r="B36" s="134">
        <v>267</v>
      </c>
      <c r="C36" s="134">
        <v>244</v>
      </c>
      <c r="D36" s="29">
        <f t="shared" si="0"/>
        <v>274400</v>
      </c>
      <c r="E36" s="12">
        <v>274400</v>
      </c>
      <c r="F36" s="12"/>
      <c r="G36" s="12"/>
      <c r="H36" s="12"/>
      <c r="I36" s="12">
        <v>0</v>
      </c>
    </row>
    <row r="37" spans="1:9" ht="34.5" customHeight="1">
      <c r="A37" s="27" t="s">
        <v>145</v>
      </c>
      <c r="B37" s="134">
        <v>268</v>
      </c>
      <c r="C37" s="134">
        <v>244</v>
      </c>
      <c r="D37" s="29">
        <f t="shared" si="0"/>
        <v>2633444.96</v>
      </c>
      <c r="E37" s="12">
        <v>1038487.56</v>
      </c>
      <c r="F37" s="12"/>
      <c r="G37" s="12"/>
      <c r="H37" s="12"/>
      <c r="I37" s="12">
        <v>1594957.4</v>
      </c>
    </row>
    <row r="38" spans="1:9" ht="38.25" customHeight="1">
      <c r="A38" s="29" t="s">
        <v>146</v>
      </c>
      <c r="B38" s="135">
        <v>300</v>
      </c>
      <c r="C38" s="134">
        <v>0</v>
      </c>
      <c r="D38" s="12">
        <v>0</v>
      </c>
      <c r="E38" s="29">
        <f>E40</f>
        <v>0</v>
      </c>
      <c r="F38" s="12"/>
      <c r="G38" s="12"/>
      <c r="H38" s="12"/>
      <c r="I38" s="12">
        <v>0</v>
      </c>
    </row>
    <row r="39" spans="1:9" ht="20.25" customHeight="1">
      <c r="A39" s="26" t="s">
        <v>147</v>
      </c>
      <c r="B39" s="134">
        <v>310</v>
      </c>
      <c r="C39" s="134">
        <v>0</v>
      </c>
      <c r="D39" s="12">
        <v>0</v>
      </c>
      <c r="E39" s="12"/>
      <c r="F39" s="12"/>
      <c r="G39" s="12"/>
      <c r="H39" s="12"/>
      <c r="I39" s="12"/>
    </row>
    <row r="40" spans="1:9" ht="20.25" customHeight="1">
      <c r="A40" s="26" t="s">
        <v>148</v>
      </c>
      <c r="B40" s="134">
        <v>320</v>
      </c>
      <c r="C40" s="134">
        <v>0</v>
      </c>
      <c r="D40" s="12">
        <v>0</v>
      </c>
      <c r="E40" s="12"/>
      <c r="F40" s="12"/>
      <c r="G40" s="12"/>
      <c r="H40" s="12"/>
      <c r="I40" s="12">
        <v>0</v>
      </c>
    </row>
    <row r="41" spans="1:9" ht="32.25" customHeight="1">
      <c r="A41" s="29" t="s">
        <v>151</v>
      </c>
      <c r="B41" s="135">
        <v>400</v>
      </c>
      <c r="C41" s="134">
        <v>0</v>
      </c>
      <c r="D41" s="12">
        <v>0</v>
      </c>
      <c r="E41" s="12"/>
      <c r="F41" s="12"/>
      <c r="G41" s="12"/>
      <c r="H41" s="12"/>
      <c r="I41" s="12">
        <v>0</v>
      </c>
    </row>
    <row r="42" spans="1:9" ht="21.75" customHeight="1">
      <c r="A42" s="26" t="s">
        <v>149</v>
      </c>
      <c r="B42" s="134">
        <v>410</v>
      </c>
      <c r="C42" s="134">
        <v>0</v>
      </c>
      <c r="D42" s="12">
        <v>0</v>
      </c>
      <c r="E42" s="12"/>
      <c r="F42" s="12"/>
      <c r="G42" s="12"/>
      <c r="H42" s="12"/>
      <c r="I42" s="12">
        <v>0</v>
      </c>
    </row>
    <row r="43" spans="1:9" ht="21.75" customHeight="1">
      <c r="A43" s="26" t="s">
        <v>150</v>
      </c>
      <c r="B43" s="134">
        <v>420</v>
      </c>
      <c r="C43" s="134">
        <v>0</v>
      </c>
      <c r="D43" s="12">
        <v>0</v>
      </c>
      <c r="E43" s="12"/>
      <c r="F43" s="12"/>
      <c r="G43" s="12"/>
      <c r="H43" s="12"/>
      <c r="I43" s="12">
        <v>0</v>
      </c>
    </row>
    <row r="44" spans="1:9" ht="23.25" customHeight="1">
      <c r="A44" s="29" t="s">
        <v>152</v>
      </c>
      <c r="B44" s="135">
        <v>500</v>
      </c>
      <c r="C44" s="134">
        <v>0</v>
      </c>
      <c r="D44" s="12">
        <v>0</v>
      </c>
      <c r="E44" s="12"/>
      <c r="F44" s="12"/>
      <c r="G44" s="12"/>
      <c r="H44" s="12"/>
      <c r="I44" s="12">
        <v>0</v>
      </c>
    </row>
    <row r="45" spans="1:9" ht="23.25" customHeight="1">
      <c r="A45" s="29" t="s">
        <v>60</v>
      </c>
      <c r="B45" s="135">
        <v>600</v>
      </c>
      <c r="C45" s="134">
        <v>0</v>
      </c>
      <c r="D45" s="12">
        <v>0</v>
      </c>
      <c r="E45" s="12"/>
      <c r="F45" s="12"/>
      <c r="G45" s="12"/>
      <c r="H45" s="12"/>
      <c r="I45" s="12">
        <v>0</v>
      </c>
    </row>
    <row r="46" ht="14.25">
      <c r="I46" s="12">
        <v>0</v>
      </c>
    </row>
    <row r="47" ht="14.25">
      <c r="I47" s="12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115" zoomScaleNormal="115" zoomScaleSheetLayoutView="115" zoomScalePageLayoutView="0" workbookViewId="0" topLeftCell="A1">
      <selection activeCell="D29" sqref="D29"/>
    </sheetView>
  </sheetViews>
  <sheetFormatPr defaultColWidth="9.33203125" defaultRowHeight="12.75"/>
  <cols>
    <col min="1" max="1" width="36.5" style="24" customWidth="1"/>
    <col min="2" max="2" width="11.16015625" style="24" customWidth="1"/>
    <col min="3" max="3" width="16.16015625" style="24" customWidth="1"/>
    <col min="4" max="4" width="17" style="24" customWidth="1"/>
    <col min="5" max="5" width="19.5" style="24" customWidth="1"/>
    <col min="6" max="6" width="15" style="24" customWidth="1"/>
    <col min="7" max="8" width="17.66015625" style="24" customWidth="1"/>
    <col min="9" max="9" width="22.16015625" style="24" customWidth="1"/>
    <col min="10" max="10" width="24.16015625" style="24" customWidth="1"/>
    <col min="11" max="16384" width="9.33203125" style="24" customWidth="1"/>
  </cols>
  <sheetData>
    <row r="1" spans="1:9" ht="21.75" customHeight="1">
      <c r="A1" s="23" t="s">
        <v>0</v>
      </c>
      <c r="I1" s="25" t="s">
        <v>120</v>
      </c>
    </row>
    <row r="2" spans="1:10" ht="36" customHeight="1">
      <c r="A2" s="196" t="s">
        <v>543</v>
      </c>
      <c r="B2" s="196"/>
      <c r="C2" s="196"/>
      <c r="D2" s="196"/>
      <c r="E2" s="196"/>
      <c r="F2" s="196"/>
      <c r="G2" s="196"/>
      <c r="H2" s="196"/>
      <c r="I2" s="196"/>
      <c r="J2" s="38" t="s">
        <v>168</v>
      </c>
    </row>
    <row r="3" spans="1:9" ht="24" customHeight="1">
      <c r="A3" s="197" t="s">
        <v>21</v>
      </c>
      <c r="B3" s="197" t="s">
        <v>22</v>
      </c>
      <c r="C3" s="197" t="s">
        <v>23</v>
      </c>
      <c r="D3" s="197" t="s">
        <v>24</v>
      </c>
      <c r="E3" s="197"/>
      <c r="F3" s="197"/>
      <c r="G3" s="197"/>
      <c r="H3" s="197"/>
      <c r="I3" s="197"/>
    </row>
    <row r="4" spans="1:9" ht="19.5" customHeight="1">
      <c r="A4" s="198" t="s">
        <v>0</v>
      </c>
      <c r="B4" s="198" t="s">
        <v>0</v>
      </c>
      <c r="C4" s="198" t="s">
        <v>0</v>
      </c>
      <c r="D4" s="197" t="s">
        <v>25</v>
      </c>
      <c r="E4" s="197" t="s">
        <v>26</v>
      </c>
      <c r="F4" s="197"/>
      <c r="G4" s="197"/>
      <c r="H4" s="197"/>
      <c r="I4" s="197"/>
    </row>
    <row r="5" spans="1:9" ht="96" customHeight="1">
      <c r="A5" s="198" t="s">
        <v>0</v>
      </c>
      <c r="B5" s="198" t="s">
        <v>0</v>
      </c>
      <c r="C5" s="198" t="s">
        <v>0</v>
      </c>
      <c r="D5" s="198" t="s">
        <v>0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</row>
    <row r="6" spans="1:9" ht="20.25" customHeight="1">
      <c r="A6" s="11" t="s">
        <v>32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  <c r="G6" s="11">
        <v>7</v>
      </c>
      <c r="H6" s="11" t="s">
        <v>39</v>
      </c>
      <c r="I6" s="11" t="s">
        <v>40</v>
      </c>
    </row>
    <row r="7" spans="1:9" ht="21" customHeight="1">
      <c r="A7" s="29" t="s">
        <v>41</v>
      </c>
      <c r="B7" s="10" t="s">
        <v>42</v>
      </c>
      <c r="C7" s="11" t="s">
        <v>43</v>
      </c>
      <c r="D7" s="29">
        <f>E7+I7</f>
        <v>30791640.69</v>
      </c>
      <c r="E7" s="29">
        <f>E10</f>
        <v>28046470.69</v>
      </c>
      <c r="F7" s="29"/>
      <c r="G7" s="29"/>
      <c r="H7" s="29"/>
      <c r="I7" s="29">
        <f>I9+I13+I10+I14</f>
        <v>2745170</v>
      </c>
    </row>
    <row r="8" spans="1:9" ht="21" customHeight="1">
      <c r="A8" s="12" t="s">
        <v>44</v>
      </c>
      <c r="B8" s="11" t="s">
        <v>45</v>
      </c>
      <c r="C8" s="11" t="s">
        <v>0</v>
      </c>
      <c r="D8" s="12"/>
      <c r="E8" s="11" t="s">
        <v>43</v>
      </c>
      <c r="F8" s="11" t="s">
        <v>43</v>
      </c>
      <c r="G8" s="11" t="s">
        <v>43</v>
      </c>
      <c r="H8" s="11" t="s">
        <v>43</v>
      </c>
      <c r="I8" s="12"/>
    </row>
    <row r="9" spans="1:9" ht="21" customHeight="1">
      <c r="A9" s="12" t="s">
        <v>505</v>
      </c>
      <c r="B9" s="11" t="s">
        <v>47</v>
      </c>
      <c r="C9" s="11"/>
      <c r="D9" s="12"/>
      <c r="E9" s="12"/>
      <c r="F9" s="11" t="s">
        <v>43</v>
      </c>
      <c r="G9" s="11" t="s">
        <v>43</v>
      </c>
      <c r="H9" s="12"/>
      <c r="I9" s="12"/>
    </row>
    <row r="10" spans="1:9" ht="34.5" customHeight="1">
      <c r="A10" s="12" t="s">
        <v>46</v>
      </c>
      <c r="B10" s="11" t="s">
        <v>48</v>
      </c>
      <c r="C10" s="11">
        <v>130</v>
      </c>
      <c r="D10" s="12">
        <f>E10+I10</f>
        <v>30791640.69</v>
      </c>
      <c r="E10" s="11">
        <v>28046470.69</v>
      </c>
      <c r="F10" s="11" t="s">
        <v>43</v>
      </c>
      <c r="G10" s="11" t="s">
        <v>43</v>
      </c>
      <c r="H10" s="11" t="s">
        <v>43</v>
      </c>
      <c r="I10" s="12">
        <v>2745170</v>
      </c>
    </row>
    <row r="11" spans="1:9" ht="78" customHeight="1">
      <c r="A11" s="12" t="s">
        <v>49</v>
      </c>
      <c r="B11" s="11" t="s">
        <v>50</v>
      </c>
      <c r="C11" s="11" t="s">
        <v>0</v>
      </c>
      <c r="D11" s="12"/>
      <c r="E11" s="11" t="s">
        <v>43</v>
      </c>
      <c r="F11" s="11" t="s">
        <v>43</v>
      </c>
      <c r="G11" s="11" t="s">
        <v>43</v>
      </c>
      <c r="H11" s="11" t="s">
        <v>43</v>
      </c>
      <c r="I11" s="12"/>
    </row>
    <row r="12" spans="1:9" ht="32.25" customHeight="1">
      <c r="A12" s="12" t="s">
        <v>51</v>
      </c>
      <c r="B12" s="11" t="s">
        <v>52</v>
      </c>
      <c r="C12" s="11" t="s">
        <v>0</v>
      </c>
      <c r="D12" s="12"/>
      <c r="E12" s="11" t="s">
        <v>43</v>
      </c>
      <c r="F12" s="12"/>
      <c r="G12" s="12"/>
      <c r="H12" s="11" t="s">
        <v>43</v>
      </c>
      <c r="I12" s="166" t="s">
        <v>43</v>
      </c>
    </row>
    <row r="13" spans="1:9" ht="21" customHeight="1">
      <c r="A13" s="12" t="s">
        <v>53</v>
      </c>
      <c r="B13" s="11" t="s">
        <v>54</v>
      </c>
      <c r="C13" s="11">
        <v>180</v>
      </c>
      <c r="D13" s="12">
        <f>I13</f>
        <v>0</v>
      </c>
      <c r="E13" s="11" t="s">
        <v>43</v>
      </c>
      <c r="F13" s="11" t="s">
        <v>43</v>
      </c>
      <c r="G13" s="11" t="s">
        <v>43</v>
      </c>
      <c r="H13" s="11" t="s">
        <v>43</v>
      </c>
      <c r="I13" s="12"/>
    </row>
    <row r="14" spans="1:9" ht="21" customHeight="1">
      <c r="A14" s="12" t="s">
        <v>55</v>
      </c>
      <c r="B14" s="11" t="s">
        <v>56</v>
      </c>
      <c r="C14" s="11" t="s">
        <v>121</v>
      </c>
      <c r="D14" s="12"/>
      <c r="E14" s="11" t="s">
        <v>43</v>
      </c>
      <c r="F14" s="11" t="s">
        <v>43</v>
      </c>
      <c r="G14" s="11" t="s">
        <v>43</v>
      </c>
      <c r="H14" s="11" t="s">
        <v>43</v>
      </c>
      <c r="I14" s="12"/>
    </row>
    <row r="15" spans="1:9" ht="22.5" customHeight="1">
      <c r="A15" s="29" t="s">
        <v>57</v>
      </c>
      <c r="B15" s="10" t="s">
        <v>58</v>
      </c>
      <c r="C15" s="11" t="s">
        <v>43</v>
      </c>
      <c r="D15" s="29">
        <f>E15+I15</f>
        <v>29186483.29</v>
      </c>
      <c r="E15" s="29">
        <f>E16+E23+E29</f>
        <v>28046470.689999998</v>
      </c>
      <c r="F15" s="29"/>
      <c r="G15" s="29"/>
      <c r="H15" s="29"/>
      <c r="I15" s="148">
        <f>I171+I23+I25+I31+I16</f>
        <v>1140012.5999999999</v>
      </c>
    </row>
    <row r="16" spans="1:9" ht="25.5" customHeight="1">
      <c r="A16" s="13" t="s">
        <v>123</v>
      </c>
      <c r="B16" s="11">
        <v>210</v>
      </c>
      <c r="C16" s="11">
        <v>0</v>
      </c>
      <c r="D16" s="29">
        <f aca="true" t="shared" si="0" ref="D16:D37">E16+I16</f>
        <v>24113089.01</v>
      </c>
      <c r="E16" s="29">
        <f>E17+E20+E21</f>
        <v>22973076.41</v>
      </c>
      <c r="F16" s="29">
        <f>F17+F20+F21</f>
        <v>0</v>
      </c>
      <c r="G16" s="29">
        <f>G17+G20+G21</f>
        <v>0</v>
      </c>
      <c r="H16" s="29">
        <f>H17+H20+H21</f>
        <v>0</v>
      </c>
      <c r="I16" s="29">
        <f>I17+I20+I21</f>
        <v>1140012.5999999999</v>
      </c>
    </row>
    <row r="17" spans="1:9" ht="49.5" customHeight="1">
      <c r="A17" s="27" t="s">
        <v>122</v>
      </c>
      <c r="B17" s="11">
        <v>211</v>
      </c>
      <c r="C17" s="11">
        <v>0</v>
      </c>
      <c r="D17" s="29">
        <f t="shared" si="0"/>
        <v>24111289.01</v>
      </c>
      <c r="E17" s="12">
        <f>E18+E19</f>
        <v>22971276.41</v>
      </c>
      <c r="F17" s="12">
        <f>F18+F19</f>
        <v>0</v>
      </c>
      <c r="G17" s="12">
        <f>G18+G19</f>
        <v>0</v>
      </c>
      <c r="H17" s="12">
        <f>H18+H19</f>
        <v>0</v>
      </c>
      <c r="I17" s="12">
        <f>I18+I19</f>
        <v>1140012.5999999999</v>
      </c>
    </row>
    <row r="18" spans="1:9" ht="24.75" customHeight="1">
      <c r="A18" s="28" t="s">
        <v>131</v>
      </c>
      <c r="B18" s="11" t="s">
        <v>132</v>
      </c>
      <c r="C18" s="11">
        <v>111</v>
      </c>
      <c r="D18" s="29">
        <f t="shared" si="0"/>
        <v>19029995.54</v>
      </c>
      <c r="E18" s="12">
        <v>18148308.34</v>
      </c>
      <c r="F18" s="12"/>
      <c r="G18" s="12"/>
      <c r="H18" s="12"/>
      <c r="I18" s="12">
        <v>881687.2</v>
      </c>
    </row>
    <row r="19" spans="1:9" ht="136.5" customHeight="1">
      <c r="A19" s="28" t="s">
        <v>133</v>
      </c>
      <c r="B19" s="11" t="s">
        <v>134</v>
      </c>
      <c r="C19" s="11">
        <v>119</v>
      </c>
      <c r="D19" s="29">
        <f t="shared" si="0"/>
        <v>5081293.470000001</v>
      </c>
      <c r="E19" s="12">
        <v>4822968.07</v>
      </c>
      <c r="F19" s="12"/>
      <c r="G19" s="12"/>
      <c r="H19" s="12"/>
      <c r="I19" s="12">
        <v>258325.4</v>
      </c>
    </row>
    <row r="20" spans="1:9" ht="49.5" customHeight="1">
      <c r="A20" s="27" t="s">
        <v>129</v>
      </c>
      <c r="B20" s="11">
        <v>212</v>
      </c>
      <c r="C20" s="11">
        <v>112</v>
      </c>
      <c r="D20" s="29">
        <f t="shared" si="0"/>
        <v>0</v>
      </c>
      <c r="E20" s="12"/>
      <c r="F20" s="12"/>
      <c r="G20" s="12"/>
      <c r="H20" s="12"/>
      <c r="I20" s="12"/>
    </row>
    <row r="21" spans="1:9" ht="37.5" customHeight="1">
      <c r="A21" s="27" t="s">
        <v>130</v>
      </c>
      <c r="B21" s="11">
        <v>213</v>
      </c>
      <c r="C21" s="11">
        <v>266</v>
      </c>
      <c r="D21" s="29">
        <f t="shared" si="0"/>
        <v>1800</v>
      </c>
      <c r="E21" s="12">
        <v>1800</v>
      </c>
      <c r="F21" s="12"/>
      <c r="G21" s="12"/>
      <c r="H21" s="12"/>
      <c r="I21" s="12"/>
    </row>
    <row r="22" spans="1:9" ht="36" customHeight="1">
      <c r="A22" s="13" t="s">
        <v>124</v>
      </c>
      <c r="B22" s="11">
        <v>220</v>
      </c>
      <c r="C22" s="11">
        <v>262</v>
      </c>
      <c r="D22" s="29">
        <f t="shared" si="0"/>
        <v>8732.5</v>
      </c>
      <c r="E22" s="12">
        <v>8732.5</v>
      </c>
      <c r="F22" s="12"/>
      <c r="G22" s="12"/>
      <c r="H22" s="12"/>
      <c r="I22" s="12"/>
    </row>
    <row r="23" spans="1:9" ht="36" customHeight="1">
      <c r="A23" s="13" t="s">
        <v>125</v>
      </c>
      <c r="B23" s="11">
        <v>230</v>
      </c>
      <c r="C23" s="11">
        <v>850</v>
      </c>
      <c r="D23" s="29">
        <f t="shared" si="0"/>
        <v>766025</v>
      </c>
      <c r="E23" s="29">
        <f>E25+E26</f>
        <v>766025</v>
      </c>
      <c r="F23" s="12"/>
      <c r="G23" s="12"/>
      <c r="H23" s="12"/>
      <c r="I23" s="12"/>
    </row>
    <row r="24" spans="1:9" ht="30" customHeight="1">
      <c r="A24" s="27" t="s">
        <v>135</v>
      </c>
      <c r="B24" s="11">
        <v>231</v>
      </c>
      <c r="C24" s="11"/>
      <c r="D24" s="29">
        <f t="shared" si="0"/>
        <v>0</v>
      </c>
      <c r="E24" s="12"/>
      <c r="F24" s="12"/>
      <c r="G24" s="12"/>
      <c r="H24" s="12"/>
      <c r="I24" s="12"/>
    </row>
    <row r="25" spans="1:9" ht="20.25" customHeight="1">
      <c r="A25" s="27" t="s">
        <v>136</v>
      </c>
      <c r="B25" s="11">
        <v>232</v>
      </c>
      <c r="C25" s="11">
        <v>851</v>
      </c>
      <c r="D25" s="29">
        <f t="shared" si="0"/>
        <v>728025</v>
      </c>
      <c r="E25" s="12">
        <v>728025</v>
      </c>
      <c r="F25" s="12"/>
      <c r="G25" s="12"/>
      <c r="H25" s="12"/>
      <c r="I25" s="29">
        <f>I28</f>
        <v>0</v>
      </c>
    </row>
    <row r="26" spans="1:9" ht="20.25" customHeight="1">
      <c r="A26" s="27" t="s">
        <v>137</v>
      </c>
      <c r="B26" s="11">
        <v>233</v>
      </c>
      <c r="C26" s="11">
        <v>852</v>
      </c>
      <c r="D26" s="29">
        <f t="shared" si="0"/>
        <v>38000</v>
      </c>
      <c r="E26" s="12">
        <v>38000</v>
      </c>
      <c r="F26" s="12"/>
      <c r="G26" s="12"/>
      <c r="H26" s="12"/>
      <c r="I26" s="12"/>
    </row>
    <row r="27" spans="1:9" ht="39" customHeight="1">
      <c r="A27" s="13" t="s">
        <v>126</v>
      </c>
      <c r="B27" s="11">
        <v>240</v>
      </c>
      <c r="C27" s="11"/>
      <c r="D27" s="29">
        <f t="shared" si="0"/>
        <v>0</v>
      </c>
      <c r="E27" s="12"/>
      <c r="F27" s="12"/>
      <c r="G27" s="12"/>
      <c r="H27" s="12"/>
      <c r="I27" s="12">
        <v>0</v>
      </c>
    </row>
    <row r="28" spans="1:9" ht="48.75" customHeight="1">
      <c r="A28" s="13" t="s">
        <v>127</v>
      </c>
      <c r="B28" s="11">
        <v>250</v>
      </c>
      <c r="C28" s="11"/>
      <c r="D28" s="29">
        <f t="shared" si="0"/>
        <v>0</v>
      </c>
      <c r="E28" s="12"/>
      <c r="F28" s="12"/>
      <c r="G28" s="12"/>
      <c r="H28" s="12"/>
      <c r="I28" s="12">
        <v>0</v>
      </c>
    </row>
    <row r="29" spans="1:9" ht="34.5" customHeight="1">
      <c r="A29" s="13" t="s">
        <v>128</v>
      </c>
      <c r="B29" s="11">
        <v>260</v>
      </c>
      <c r="C29" s="11" t="s">
        <v>43</v>
      </c>
      <c r="D29" s="29">
        <f t="shared" si="0"/>
        <v>5912526.68</v>
      </c>
      <c r="E29" s="29">
        <f>E30+E32+E34+E35+E36+E37</f>
        <v>4307369.279999999</v>
      </c>
      <c r="F29" s="29">
        <f>F30+F32+F34+F35+F36+F37</f>
        <v>0</v>
      </c>
      <c r="G29" s="29">
        <f>G30+G32+G34+G35+G36+G37</f>
        <v>0</v>
      </c>
      <c r="H29" s="29">
        <f>H30+H32+H34+H35+H36+H37</f>
        <v>0</v>
      </c>
      <c r="I29" s="29">
        <f>I30+I32+I34+I35+I36+I37</f>
        <v>1605157.4</v>
      </c>
    </row>
    <row r="30" spans="1:9" ht="26.25" customHeight="1">
      <c r="A30" s="27" t="s">
        <v>138</v>
      </c>
      <c r="B30" s="11">
        <v>261</v>
      </c>
      <c r="C30" s="11">
        <v>244</v>
      </c>
      <c r="D30" s="29">
        <f t="shared" si="0"/>
        <v>85200</v>
      </c>
      <c r="E30" s="12">
        <v>78000</v>
      </c>
      <c r="F30" s="12"/>
      <c r="G30" s="12"/>
      <c r="H30" s="12"/>
      <c r="I30" s="12">
        <v>7200</v>
      </c>
    </row>
    <row r="31" spans="1:9" ht="26.25" customHeight="1">
      <c r="A31" s="27" t="s">
        <v>139</v>
      </c>
      <c r="B31" s="11">
        <v>262</v>
      </c>
      <c r="C31" s="11">
        <v>212</v>
      </c>
      <c r="D31" s="29">
        <f t="shared" si="0"/>
        <v>0</v>
      </c>
      <c r="E31" s="12"/>
      <c r="F31" s="12"/>
      <c r="G31" s="12"/>
      <c r="H31" s="12"/>
      <c r="I31" s="29"/>
    </row>
    <row r="32" spans="1:9" ht="26.25" customHeight="1">
      <c r="A32" s="27" t="s">
        <v>140</v>
      </c>
      <c r="B32" s="11">
        <v>263</v>
      </c>
      <c r="C32" s="11">
        <v>244</v>
      </c>
      <c r="D32" s="29">
        <f t="shared" si="0"/>
        <v>2478849.16</v>
      </c>
      <c r="E32" s="12">
        <v>2478849.16</v>
      </c>
      <c r="F32" s="12"/>
      <c r="G32" s="12"/>
      <c r="H32" s="12"/>
      <c r="I32" s="12"/>
    </row>
    <row r="33" spans="1:9" ht="26.25" customHeight="1">
      <c r="A33" s="27" t="s">
        <v>141</v>
      </c>
      <c r="B33" s="11">
        <v>264</v>
      </c>
      <c r="C33" s="11"/>
      <c r="D33" s="29">
        <f t="shared" si="0"/>
        <v>0</v>
      </c>
      <c r="E33" s="12"/>
      <c r="F33" s="12"/>
      <c r="G33" s="12"/>
      <c r="H33" s="12"/>
      <c r="I33" s="12"/>
    </row>
    <row r="34" spans="1:9" ht="33.75" customHeight="1">
      <c r="A34" s="27" t="s">
        <v>142</v>
      </c>
      <c r="B34" s="11">
        <v>265</v>
      </c>
      <c r="C34" s="11">
        <v>244</v>
      </c>
      <c r="D34" s="29">
        <f t="shared" si="0"/>
        <v>243427.82</v>
      </c>
      <c r="E34" s="12">
        <v>240427.82</v>
      </c>
      <c r="F34" s="12"/>
      <c r="G34" s="12"/>
      <c r="H34" s="12"/>
      <c r="I34" s="12">
        <v>3000</v>
      </c>
    </row>
    <row r="35" spans="1:9" ht="26.25" customHeight="1">
      <c r="A35" s="27" t="s">
        <v>143</v>
      </c>
      <c r="B35" s="11">
        <v>266</v>
      </c>
      <c r="C35" s="11">
        <v>244</v>
      </c>
      <c r="D35" s="29">
        <f t="shared" si="0"/>
        <v>253486.3</v>
      </c>
      <c r="E35" s="12">
        <v>253486.3</v>
      </c>
      <c r="F35" s="12"/>
      <c r="G35" s="12"/>
      <c r="H35" s="12"/>
      <c r="I35" s="12">
        <v>0</v>
      </c>
    </row>
    <row r="36" spans="1:9" ht="33.75" customHeight="1">
      <c r="A36" s="27" t="s">
        <v>144</v>
      </c>
      <c r="B36" s="11">
        <v>267</v>
      </c>
      <c r="C36" s="11">
        <v>244</v>
      </c>
      <c r="D36" s="29">
        <f t="shared" si="0"/>
        <v>274400</v>
      </c>
      <c r="E36" s="12">
        <v>274400</v>
      </c>
      <c r="F36" s="12"/>
      <c r="G36" s="12"/>
      <c r="H36" s="12"/>
      <c r="I36" s="12">
        <v>0</v>
      </c>
    </row>
    <row r="37" spans="1:9" ht="34.5" customHeight="1">
      <c r="A37" s="27" t="s">
        <v>145</v>
      </c>
      <c r="B37" s="11">
        <v>268</v>
      </c>
      <c r="C37" s="11">
        <v>244</v>
      </c>
      <c r="D37" s="29">
        <f t="shared" si="0"/>
        <v>2577163.4</v>
      </c>
      <c r="E37" s="12">
        <v>982206</v>
      </c>
      <c r="F37" s="12"/>
      <c r="G37" s="12"/>
      <c r="H37" s="12"/>
      <c r="I37" s="12">
        <v>1594957.4</v>
      </c>
    </row>
    <row r="38" spans="1:9" ht="38.25" customHeight="1">
      <c r="A38" s="29" t="s">
        <v>146</v>
      </c>
      <c r="B38" s="10">
        <v>300</v>
      </c>
      <c r="C38" s="11">
        <v>0</v>
      </c>
      <c r="D38" s="12">
        <v>0</v>
      </c>
      <c r="E38" s="29">
        <f>E40</f>
        <v>0</v>
      </c>
      <c r="F38" s="12"/>
      <c r="G38" s="12"/>
      <c r="H38" s="12"/>
      <c r="I38" s="12">
        <v>0</v>
      </c>
    </row>
    <row r="39" spans="1:9" ht="20.25" customHeight="1">
      <c r="A39" s="26" t="s">
        <v>147</v>
      </c>
      <c r="B39" s="11">
        <v>310</v>
      </c>
      <c r="C39" s="11">
        <v>0</v>
      </c>
      <c r="D39" s="12">
        <v>0</v>
      </c>
      <c r="E39" s="12"/>
      <c r="F39" s="12"/>
      <c r="G39" s="12"/>
      <c r="H39" s="12"/>
      <c r="I39" s="12">
        <v>0</v>
      </c>
    </row>
    <row r="40" spans="1:9" ht="20.25" customHeight="1">
      <c r="A40" s="26" t="s">
        <v>148</v>
      </c>
      <c r="B40" s="11">
        <v>320</v>
      </c>
      <c r="C40" s="11">
        <v>0</v>
      </c>
      <c r="D40" s="12">
        <v>0</v>
      </c>
      <c r="E40" s="12"/>
      <c r="F40" s="12"/>
      <c r="G40" s="12"/>
      <c r="H40" s="12"/>
      <c r="I40" s="12">
        <v>0</v>
      </c>
    </row>
    <row r="41" spans="1:9" ht="32.25" customHeight="1">
      <c r="A41" s="29" t="s">
        <v>151</v>
      </c>
      <c r="B41" s="10">
        <v>400</v>
      </c>
      <c r="C41" s="11">
        <v>0</v>
      </c>
      <c r="D41" s="12">
        <v>0</v>
      </c>
      <c r="E41" s="12"/>
      <c r="F41" s="12"/>
      <c r="G41" s="12"/>
      <c r="H41" s="12"/>
      <c r="I41" s="12">
        <v>0</v>
      </c>
    </row>
    <row r="42" spans="1:9" ht="21.75" customHeight="1">
      <c r="A42" s="26" t="s">
        <v>149</v>
      </c>
      <c r="B42" s="11">
        <v>410</v>
      </c>
      <c r="C42" s="11">
        <v>0</v>
      </c>
      <c r="D42" s="12">
        <v>0</v>
      </c>
      <c r="E42" s="12"/>
      <c r="F42" s="12"/>
      <c r="G42" s="12"/>
      <c r="H42" s="12"/>
      <c r="I42" s="12">
        <v>0</v>
      </c>
    </row>
    <row r="43" spans="1:9" ht="21.75" customHeight="1">
      <c r="A43" s="26" t="s">
        <v>150</v>
      </c>
      <c r="B43" s="11">
        <v>420</v>
      </c>
      <c r="C43" s="11">
        <v>0</v>
      </c>
      <c r="D43" s="12">
        <v>0</v>
      </c>
      <c r="E43" s="12"/>
      <c r="F43" s="12"/>
      <c r="G43" s="12"/>
      <c r="H43" s="12"/>
      <c r="I43" s="12">
        <v>0</v>
      </c>
    </row>
    <row r="44" spans="1:9" ht="23.25" customHeight="1">
      <c r="A44" s="29" t="s">
        <v>152</v>
      </c>
      <c r="B44" s="10">
        <v>500</v>
      </c>
      <c r="C44" s="11">
        <v>0</v>
      </c>
      <c r="D44" s="12">
        <v>0</v>
      </c>
      <c r="E44" s="12"/>
      <c r="F44" s="12"/>
      <c r="G44" s="12"/>
      <c r="H44" s="12"/>
      <c r="I44" s="12">
        <v>0</v>
      </c>
    </row>
    <row r="45" spans="1:9" ht="23.25" customHeight="1">
      <c r="A45" s="29" t="s">
        <v>60</v>
      </c>
      <c r="B45" s="10">
        <v>600</v>
      </c>
      <c r="C45" s="11">
        <v>0</v>
      </c>
      <c r="D45" s="12">
        <v>0</v>
      </c>
      <c r="E45" s="12"/>
      <c r="F45" s="12"/>
      <c r="G45" s="12"/>
      <c r="H45" s="12"/>
      <c r="I45" s="12">
        <v>0</v>
      </c>
    </row>
    <row r="46" ht="14.25">
      <c r="I46" s="12">
        <v>0</v>
      </c>
    </row>
    <row r="47" ht="14.25">
      <c r="I47" s="12">
        <v>0</v>
      </c>
    </row>
  </sheetData>
  <sheetProtection/>
  <autoFilter ref="A6:I6"/>
  <mergeCells count="7"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" right="0.003937008" top="0.3937008" bottom="0.3937008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2019-12-27T12:39:27Z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