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firstSheet="2" activeTab="6"/>
  </bookViews>
  <sheets>
    <sheet name="Index sheet" sheetId="1" r:id="rId1"/>
    <sheet name="заголовочная" sheetId="2" r:id="rId2"/>
    <sheet name="цели, виды деятельности" sheetId="3" r:id="rId3"/>
    <sheet name="услуги" sheetId="4" r:id="rId4"/>
    <sheet name="балансовая" sheetId="5" r:id="rId5"/>
    <sheet name="фин. состояние" sheetId="6" r:id="rId6"/>
    <sheet name="поступления и выплаты (2)" sheetId="7" r:id="rId7"/>
    <sheet name="поступления и выплаты (3)" sheetId="8" r:id="rId8"/>
    <sheet name="поступления и выплаты" sheetId="9" r:id="rId9"/>
    <sheet name="закупка ТРУ" sheetId="10" r:id="rId10"/>
    <sheet name="временное" sheetId="11" r:id="rId11"/>
    <sheet name="справочная" sheetId="12" r:id="rId12"/>
    <sheet name="обоснование (210) 1" sheetId="13" r:id="rId13"/>
    <sheet name="обоснование (210) 2" sheetId="14" r:id="rId14"/>
    <sheet name="обоснование (210) 3" sheetId="15" r:id="rId15"/>
    <sheet name="обоснование (210) 4" sheetId="16" r:id="rId16"/>
    <sheet name="обоснование (220)" sheetId="17" r:id="rId17"/>
    <sheet name="обоснование (230)" sheetId="18" r:id="rId18"/>
    <sheet name="обоснование (240)" sheetId="19" r:id="rId19"/>
    <sheet name="обоснование (250)" sheetId="20" r:id="rId20"/>
    <sheet name="обоснование (260) 1" sheetId="21" r:id="rId21"/>
    <sheet name="обоснование (260) 2" sheetId="22" r:id="rId22"/>
    <sheet name="обоснование (260) 3" sheetId="23" r:id="rId23"/>
    <sheet name="обоснование (260) 4" sheetId="24" r:id="rId24"/>
    <sheet name="обоснование (260) 5" sheetId="25" r:id="rId25"/>
    <sheet name="обоснование (260) 6" sheetId="26" r:id="rId26"/>
    <sheet name="обоснование (260) 7" sheetId="27" r:id="rId27"/>
    <sheet name="обоснование (260) 8" sheetId="28" r:id="rId28"/>
    <sheet name="сведения о операциях" sheetId="29" r:id="rId29"/>
  </sheets>
  <definedNames>
    <definedName name="___INDEX_SHEET___ASAP_Utilities">'Index sheet'!$A$1</definedName>
    <definedName name="_xlnm._FilterDatabase" localSheetId="9" hidden="1">'закупка ТРУ'!$A$7:$I$7</definedName>
    <definedName name="_xlnm._FilterDatabase" localSheetId="8" hidden="1">'поступления и выплаты'!$A$6:$I$6</definedName>
    <definedName name="_xlnm._FilterDatabase" localSheetId="6" hidden="1">'поступления и выплаты (2)'!$A$6:$I$6</definedName>
    <definedName name="_xlnm._FilterDatabase" localSheetId="7" hidden="1">'поступления и выплаты (3)'!$A$6:$I$6</definedName>
    <definedName name="_xlnm.Print_Titles" localSheetId="4">'фин. состояние'!$3:$5</definedName>
    <definedName name="_xlnm.Print_Titles" localSheetId="3">'балансовая'!$2:$4</definedName>
    <definedName name="_xlnm.Print_Titles" localSheetId="5">'поступления и выплаты'!$3:$6</definedName>
    <definedName name="_xlnm.Print_Area" localSheetId="10">'временное'!$A$1:$C$8</definedName>
    <definedName name="_xlnm.Print_Area" localSheetId="9">'закупка ТРУ'!$A$1:$L$12</definedName>
    <definedName name="_xlnm.Print_Area" localSheetId="8">'поступления и выплаты'!$A$1:$I$45</definedName>
    <definedName name="_xlnm.Print_Area" localSheetId="6">'поступления и выплаты (2)'!$A$1:$I$45</definedName>
    <definedName name="_xlnm.Print_Area" localSheetId="7">'поступления и выплаты (3)'!$A$1:$I$45</definedName>
    <definedName name="_xlnm.Print_Area" localSheetId="28">'сведения о операциях'!$A$1:$FK$1</definedName>
    <definedName name="_xlnm.Print_Area" localSheetId="11">'справочная'!$A$1:$E$8</definedName>
    <definedName name="_xlnm.Print_Area" localSheetId="3">'услуги'!$A$1:$L$5</definedName>
    <definedName name="_xlnm.Print_Area" localSheetId="5">'фин. состояние'!$A$1:$C$28</definedName>
  </definedNames>
  <calcPr fullCalcOnLoad="1"/>
</workbook>
</file>

<file path=xl/sharedStrings.xml><?xml version="1.0" encoding="utf-8"?>
<sst xmlns="http://schemas.openxmlformats.org/spreadsheetml/2006/main" count="1401" uniqueCount="593">
  <si>
    <t/>
  </si>
  <si>
    <t>383</t>
  </si>
  <si>
    <t>Показатели</t>
  </si>
  <si>
    <t>Сумма</t>
  </si>
  <si>
    <t>Наименование</t>
  </si>
  <si>
    <t>Всего, рублей</t>
  </si>
  <si>
    <t>в том числе</t>
  </si>
  <si>
    <t>Показатели финансового состояния учреждения</t>
  </si>
  <si>
    <t>Нефинансовые активы, всего:</t>
  </si>
  <si>
    <t>Финансовые активы, всего:</t>
  </si>
  <si>
    <t>Обязательства, всего:</t>
  </si>
  <si>
    <t>Наименование показателя</t>
  </si>
  <si>
    <t>Код строки</t>
  </si>
  <si>
    <t>Код бюджетной классификации Российской Федерации</t>
  </si>
  <si>
    <t>Объем финансового обеспечения, рублей (с точностью до двух знаков после запятой)</t>
  </si>
  <si>
    <t>всего</t>
  </si>
  <si>
    <t>в том числе:</t>
  </si>
  <si>
    <t>субсидия на финансовое обеспечение выполнения государственного задания</t>
  </si>
  <si>
    <t>субсидии на иные цели</t>
  </si>
  <si>
    <t>субсидии на осуществление капитальных вложений</t>
  </si>
  <si>
    <t>средства обязательного медицинского страхования</t>
  </si>
  <si>
    <t>поступления от оказания услуг (выполнение работ) на платной основе и иной приносящей доход деятельности</t>
  </si>
  <si>
    <t>1</t>
  </si>
  <si>
    <t>2</t>
  </si>
  <si>
    <t>3</t>
  </si>
  <si>
    <t>4</t>
  </si>
  <si>
    <t>5</t>
  </si>
  <si>
    <t>6</t>
  </si>
  <si>
    <t>7</t>
  </si>
  <si>
    <t>8</t>
  </si>
  <si>
    <t>9</t>
  </si>
  <si>
    <t>Поступления от доходов, всего:</t>
  </si>
  <si>
    <t>100</t>
  </si>
  <si>
    <t>X</t>
  </si>
  <si>
    <t>доходы от собственности</t>
  </si>
  <si>
    <t>110</t>
  </si>
  <si>
    <t>доходы от оказания работ, услуг</t>
  </si>
  <si>
    <t>120</t>
  </si>
  <si>
    <t>130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</si>
  <si>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</si>
  <si>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>140</t>
  </si>
  <si>
    <t>иные субсидии, представленные из бюджета</t>
  </si>
  <si>
    <t>150</t>
  </si>
  <si>
    <t>прочие доходы</t>
  </si>
  <si>
    <t>160</t>
  </si>
  <si>
    <t>доходы от операций с активами</t>
  </si>
  <si>
    <t>180</t>
  </si>
  <si>
    <t>Выплаты по расходам, всего:</t>
  </si>
  <si>
    <t>200</t>
  </si>
  <si>
    <t>Остаток средств на начало года</t>
  </si>
  <si>
    <t>Остаток средств на конец года</t>
  </si>
  <si>
    <t>Справочная информация</t>
  </si>
  <si>
    <t>(подпись)</t>
  </si>
  <si>
    <t>Цели деятельности учреждения в соответствии с Уставом учреждения:</t>
  </si>
  <si>
    <t>…</t>
  </si>
  <si>
    <t>Виды деятельности учреждения в соответствии с Уставом учреждения:</t>
  </si>
  <si>
    <t>Код базовой услуги или работы</t>
  </si>
  <si>
    <t>Наименование базовой услуги или работы</t>
  </si>
  <si>
    <t>Содержание 1</t>
  </si>
  <si>
    <t>Содержание 2</t>
  </si>
  <si>
    <t>Содержание 3</t>
  </si>
  <si>
    <t>Условие 1</t>
  </si>
  <si>
    <t>Признак отнесения к услуге или работе</t>
  </si>
  <si>
    <t>Платность услуги</t>
  </si>
  <si>
    <t>ОКВЭД</t>
  </si>
  <si>
    <t>Наименование категории потребителей</t>
  </si>
  <si>
    <t>Реестровый номер</t>
  </si>
  <si>
    <t>Условие 2</t>
  </si>
  <si>
    <t>Перечень услуг (работ), относящихся в соответствии с Уставом учреждения к основным видам деятельности учреждения,
предоставление которых для физических и юридических лиц осуществляется, в том числе за плату</t>
  </si>
  <si>
    <t>Сведения о балансовой стоимости имущества учреждения по состоянию на (дата составления плана)</t>
  </si>
  <si>
    <t>балансовая стомость недвижимосго имущества, закрепленного собственником имущества за учреждением на праве оперативного управления</t>
  </si>
  <si>
    <t>балансовая стоимость недвижимого имущества, приобретенного учреждением за счет выделенных собственником имущества учреждения средств</t>
  </si>
  <si>
    <t>балансовая стоимость недвижимого имущества, приобретенного учреждением за счет доходов, полученных от иной приносящей доход деятельности</t>
  </si>
  <si>
    <t>Общая балансовая стоимость недвижимого имущества, том числе:</t>
  </si>
  <si>
    <t>Общая балансовая стоимость движимого имущества, в том числе:</t>
  </si>
  <si>
    <t>балансовая стоимость особо ценного движимого имущества</t>
  </si>
  <si>
    <t>по состоянию на (последняя отчетная дата, предшествующая дате составления плана)</t>
  </si>
  <si>
    <t>в соответствии с ведомственным перечнем услуг (работ), сформированным учредителем (загружается в систему в формате xml, выгруженного из системы "Электронный бюджет")</t>
  </si>
  <si>
    <t>из них:</t>
  </si>
  <si>
    <t>недвижимое имущество, всего:</t>
  </si>
  <si>
    <t>остаточная стоимость</t>
  </si>
  <si>
    <t>особо ценное движимое имущество, всего:</t>
  </si>
  <si>
    <t>денежные средства учреждения, всего</t>
  </si>
  <si>
    <t>денежные средства учреждения на счетах, открытых в Департаменте финансов Брянской области</t>
  </si>
  <si>
    <t>денежные средства учреждения, размещенные на депозиты в кредитной организации</t>
  </si>
  <si>
    <t>иные финансовые инструменты</t>
  </si>
  <si>
    <t>дебиторская задолженность по доходам</t>
  </si>
  <si>
    <t>дебиторская задолженность по расходам</t>
  </si>
  <si>
    <t>долговые обязательства</t>
  </si>
  <si>
    <t>кредиторская задолженность:</t>
  </si>
  <si>
    <t>просроченная кредиторская задолженность</t>
  </si>
  <si>
    <t>№ пп</t>
  </si>
  <si>
    <t>эквивалент определения даты в Excel: =ЕСЛИ(ДЕНЬ(СЕГОДНЯ())&lt;=20;ДАТА(ГОД(СЕГОДНЯ());МЕСЯЦ(СЕГОДНЯ())-1;1);ДАТА(ГОД(СЕГОДНЯ());МЕСЯЦ(СЕГОДНЯ());1))</t>
  </si>
  <si>
    <t>Сумма, рублей</t>
  </si>
  <si>
    <t>1.1.</t>
  </si>
  <si>
    <t>1.1.1.</t>
  </si>
  <si>
    <t>1.2.</t>
  </si>
  <si>
    <t>1.2.1.</t>
  </si>
  <si>
    <t>2.1.</t>
  </si>
  <si>
    <t>2.1.1.</t>
  </si>
  <si>
    <t>2.1.2.</t>
  </si>
  <si>
    <t>2.2.</t>
  </si>
  <si>
    <t>2.3.</t>
  </si>
  <si>
    <t>2.4.</t>
  </si>
  <si>
    <t>3.1.</t>
  </si>
  <si>
    <t>3.2.</t>
  </si>
  <si>
    <t>3.2.1.</t>
  </si>
  <si>
    <t>Таблица 1</t>
  </si>
  <si>
    <t>Таблица 2</t>
  </si>
  <si>
    <t>х</t>
  </si>
  <si>
    <t>Х</t>
  </si>
  <si>
    <t>из них оплата труда и начисления на выплаты по оплате труда</t>
  </si>
  <si>
    <t>на выплаты персоналу</t>
  </si>
  <si>
    <t>социальные и иные выплаты населению</t>
  </si>
  <si>
    <t>уплату налогов, сборов и иных платежей</t>
  </si>
  <si>
    <t>безвозмездные перечисления
организациям</t>
  </si>
  <si>
    <t>прочие расходы (кроме расходов на закупку товаров, работ, услуг)</t>
  </si>
  <si>
    <t>расходы на закупку товаров, работ, услуг, всего</t>
  </si>
  <si>
    <t>выплаты персоналу при направлении в служебные командировки</t>
  </si>
  <si>
    <t>выплаты персоналу по уходу за ребенком</t>
  </si>
  <si>
    <t>расходы на оплату труда</t>
  </si>
  <si>
    <t>211.1</t>
  </si>
  <si>
    <t>страховые взносы на обязательное страхование в Пенсионный фонд Российской Федерации, в Фонд социального страхования Российской Федерации, в Федеральный фонд обязательного медицинского страхования</t>
  </si>
  <si>
    <t>211.2</t>
  </si>
  <si>
    <t>налога на имущество организаций</t>
  </si>
  <si>
    <t>земельного налога</t>
  </si>
  <si>
    <t>прочих налогов и сборов</t>
  </si>
  <si>
    <t>услуги связи</t>
  </si>
  <si>
    <t>транспортные услуги</t>
  </si>
  <si>
    <t>коммунальные услуги</t>
  </si>
  <si>
    <t>оплата аренды имущества</t>
  </si>
  <si>
    <t>работы, услуги по содержанию имущества</t>
  </si>
  <si>
    <t>оплата прочих работ, услуг</t>
  </si>
  <si>
    <t xml:space="preserve">приобретение основных средств </t>
  </si>
  <si>
    <t>приобретение материальных запасов</t>
  </si>
  <si>
    <t>Поступление финансовых активов, всего:</t>
  </si>
  <si>
    <t>увеличение остатков средств</t>
  </si>
  <si>
    <t>прочие поступления</t>
  </si>
  <si>
    <t>уменьшение остатков средств</t>
  </si>
  <si>
    <t>прочие выбытия</t>
  </si>
  <si>
    <t>Выбытие финансовых активов, всего:</t>
  </si>
  <si>
    <t>Остаток средств на началого года</t>
  </si>
  <si>
    <t>Год начала закупки</t>
  </si>
  <si>
    <t>Сумма выплат по расходам на закупку товаров, работ и услуг, рублей
(с точностью до двух знаков после запятой)</t>
  </si>
  <si>
    <t>Показатели выплат по расходам
на закупку товаров, работ, услуг учреждения на (дата составления плана)</t>
  </si>
  <si>
    <t>всего на закупки</t>
  </si>
  <si>
    <t>в соответствии с Федеральным законом от 5 апреля 2013 г. № 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</si>
  <si>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от 18 июля 2011 г. N 223-ФЗ "О закупках товаров, работ, услуг отдельными видами юридических лиц"</t>
  </si>
  <si>
    <t>10</t>
  </si>
  <si>
    <t>11</t>
  </si>
  <si>
    <t>12</t>
  </si>
  <si>
    <t>Выплаты по расходам на закупку товаров, работ, услуг всего:</t>
  </si>
  <si>
    <t>0001</t>
  </si>
  <si>
    <t>в том числе: на оплату контрактов заключенных до начала очередного финансового года</t>
  </si>
  <si>
    <t>1001</t>
  </si>
  <si>
    <t>на закупку товаров работ, услуг по году начала закупки</t>
  </si>
  <si>
    <t>2001</t>
  </si>
  <si>
    <t>три таблицы на каждый из годов</t>
  </si>
  <si>
    <t>Таблица 3</t>
  </si>
  <si>
    <t>Сумма, рублей
(с точностью до двух знаков после запятой)</t>
  </si>
  <si>
    <t>Поступление</t>
  </si>
  <si>
    <t>Выбытие</t>
  </si>
  <si>
    <t>010</t>
  </si>
  <si>
    <t>020</t>
  </si>
  <si>
    <t>030</t>
  </si>
  <si>
    <t>040</t>
  </si>
  <si>
    <t>Таблица 4</t>
  </si>
  <si>
    <t>Объем бюджетных инвестиций (в части переданных полномочий государственного (муниципального) заказчика в соответствии с Бюджетным кодексом Российской Федерации), всего</t>
  </si>
  <si>
    <t>Объем публичных обязательств, всего</t>
  </si>
  <si>
    <t>Объем средств, поступивших во временное распоряжение, всего</t>
  </si>
  <si>
    <t>2017 год</t>
  </si>
  <si>
    <t>2019 год</t>
  </si>
  <si>
    <t>2018 год</t>
  </si>
  <si>
    <t>опционально</t>
  </si>
  <si>
    <t>1.1. Расчеты (обоснования) расходов на оплату труда</t>
  </si>
  <si>
    <t>№ п/п</t>
  </si>
  <si>
    <t>Должность, группа должностей</t>
  </si>
  <si>
    <t>Установленная численность, единиц</t>
  </si>
  <si>
    <t>Среднемесячный размер оплаты труда на одного работника, рублей</t>
  </si>
  <si>
    <t>по должностному окладу</t>
  </si>
  <si>
    <t>по выплатам компенсационного характера</t>
  </si>
  <si>
    <t>по выплатам стимулирующего характера</t>
  </si>
  <si>
    <t>Ежемесячная надбавка к должностному окладу, %</t>
  </si>
  <si>
    <t>Районный коэффициент</t>
  </si>
  <si>
    <t>Фонд оплаты труда в год, рублей (гр.3 х гр.4 х (1 + гр.8/100) х гр.9 х 12</t>
  </si>
  <si>
    <t>Итого:</t>
  </si>
  <si>
    <t>x</t>
  </si>
  <si>
    <t>Источник финансового обеспечения:</t>
  </si>
  <si>
    <t>Код вида расходов:</t>
  </si>
  <si>
    <t>Наименование расходов</t>
  </si>
  <si>
    <t>Средний размер выплаты на одного работника в день, рублей</t>
  </si>
  <si>
    <t>1.2. Расчеты (обоснования) выплат персоналу при направлении в служебные командировки</t>
  </si>
  <si>
    <t>Количество работников, человек</t>
  </si>
  <si>
    <t>Количество дней</t>
  </si>
  <si>
    <t>Сумма, рублей (гр.3 х гр.4 х гр.5)</t>
  </si>
  <si>
    <t>Выплаты персоналу при направлении в служебные командировки в пределах Российской Федерации, в том числе:</t>
  </si>
  <si>
    <t>1.3.</t>
  </si>
  <si>
    <t>Пособие по уходу за ребенком</t>
  </si>
  <si>
    <t>Численность работников, получающих пособие</t>
  </si>
  <si>
    <t>Количество выплат в год на одного работника</t>
  </si>
  <si>
    <t>Размер выплаты (пособия) в месяц, рублей</t>
  </si>
  <si>
    <t>1.3. Расчеты (обоснования) выплат персоналу по уходу за ребенком</t>
  </si>
  <si>
    <t>1.4. Расчеты (обоснования) страховых взносов на обязательное медицинское страхование в Пенсионный фонд Российской Федерации, в Фонд социального страхования Российской Федерации, в Федеральный фонд обязательного медицинского страхования</t>
  </si>
  <si>
    <t>Наименование государственного внебюджетного фонда</t>
  </si>
  <si>
    <t>Размер базы для начисления страховых взносов, рублей</t>
  </si>
  <si>
    <t>Сумма взноса, рублей</t>
  </si>
  <si>
    <t>Страховые взносы в Пенсионный фонд Российской Федерации, всего</t>
  </si>
  <si>
    <t>по ставке 22,0%</t>
  </si>
  <si>
    <t>по ставке 10,0%</t>
  </si>
  <si>
    <t>с применением пониженных тарифов взносов в Пенсионный фонд Российской Федерации для отдельных категорий плательщиков</t>
  </si>
  <si>
    <t>Страховые взносы в Фонд социального страхования Российской Федерации, всего</t>
  </si>
  <si>
    <t>обязательное социальное страхование на случай временной нетрудоспособности и в связи с материнством по ставке 2,9%</t>
  </si>
  <si>
    <t>с применением ставки взносов в Фонд социального страхования Российской Федерации по ставке 0,0%</t>
  </si>
  <si>
    <t>обязательное социальное страхование от несчастных случаев на производстве и профессиональных заболеваний по ставке 0,2%</t>
  </si>
  <si>
    <t>обязательное социальное страхование от несчастных случаев на производстве и профессиональных заболеваний по ставке 0,..%</t>
  </si>
  <si>
    <t>Страховые взносы в Федеральный фонд обязательного медицинского страхования, всего (по ставке 5,1%)</t>
  </si>
  <si>
    <t>1. Расчеты (обоснования) выплат персоналу (строка 211.1)</t>
  </si>
  <si>
    <t>1. Расчеты (обоснования) выплат персоналу (строка 212)</t>
  </si>
  <si>
    <t>1. Расчеты (обоснования) выплат персоналу (строка 213)</t>
  </si>
  <si>
    <t>1. Расчеты (обоснования) выплат персоналу (строка 211.2)</t>
  </si>
  <si>
    <t>2. Расчет (обосвание) расходов на социальные и иные выплаты населению (строка 220)</t>
  </si>
  <si>
    <t>Размер одной выплаты, рублей</t>
  </si>
  <si>
    <t>Количество выплат в год</t>
  </si>
  <si>
    <t>Общая сумма выплат, рублей (гр.3 х гр.4)</t>
  </si>
  <si>
    <t>3. Расчет (обоснование) расходов на уплату налогов, сборов и иных платежей</t>
  </si>
  <si>
    <t>Налоговая база, рублей</t>
  </si>
  <si>
    <t>Ставка налога, %</t>
  </si>
  <si>
    <t>Сумма исчисленного налога, подлежащего уплате, рублей (гр.3 х гр.4/100)</t>
  </si>
  <si>
    <t>Налог на имущество организаций, всего:</t>
  </si>
  <si>
    <t>недвижимое имущество</t>
  </si>
  <si>
    <t>переданное в аренду</t>
  </si>
  <si>
    <t>движимое имущество</t>
  </si>
  <si>
    <t>Земельный налог, всего:</t>
  </si>
  <si>
    <t>Кадастровая стоимость земельного участка</t>
  </si>
  <si>
    <t>Сумма, рублей (гр.3 х гр.4/100)</t>
  </si>
  <si>
    <t>3.1. Расчет (обоснование) расходов на оплату налога на имущество организаций (строка 231)</t>
  </si>
  <si>
    <t>3.2. Расчет (обоснование) расходов на оплату земельного налога (строка 232)</t>
  </si>
  <si>
    <t>3.3. Расчет (обоснование) расходов на оплату прочих налогов и сборов (строка 233)</t>
  </si>
  <si>
    <t>4. Расчет (обоснование) расходов на безвозмездные перечисления организациям (строка 240)</t>
  </si>
  <si>
    <t>5. Расчет (обоснование) прочих расходов (кроме расходов на закупку товаров, работ, услуг)</t>
  </si>
  <si>
    <t>6. Расчет (обоснование) расходов на закупку товаров, работ, услуг</t>
  </si>
  <si>
    <t>Количество номеров</t>
  </si>
  <si>
    <t>Количество платежей в год</t>
  </si>
  <si>
    <t>Стоимость за единицу, рублей</t>
  </si>
  <si>
    <t>6.1. Расчет (обоснование) расходов на оплату услуг связи (строка 261)</t>
  </si>
  <si>
    <t>6.2. Расчет (обоснование) расходов на оплату транспортных услуг (строка 262)</t>
  </si>
  <si>
    <t>Количество услуг перевозки</t>
  </si>
  <si>
    <t>Цена услуги перевозки, рублей</t>
  </si>
  <si>
    <t>Сумма, рублей (гр.3 х гр.4)</t>
  </si>
  <si>
    <t>Размер потребления ресурсов</t>
  </si>
  <si>
    <t>Тариф (с учетом НДС), рублей</t>
  </si>
  <si>
    <t>Индексация, %</t>
  </si>
  <si>
    <t>Сумма, рублей (гр.4 х гр.5 х гр.6)</t>
  </si>
  <si>
    <t>Электроснабжение, всего</t>
  </si>
  <si>
    <t>Теплоснабжение, всего</t>
  </si>
  <si>
    <t>Горячее водоснабжение, всего</t>
  </si>
  <si>
    <t>Холодное водоснабжение, всего</t>
  </si>
  <si>
    <t>Водоотведение, всего</t>
  </si>
  <si>
    <t>6.3. Расчет (обоснование) расходов на оплату коммунальных услуг (строка 263)</t>
  </si>
  <si>
    <t>Количество</t>
  </si>
  <si>
    <t>Ставка арендной платы</t>
  </si>
  <si>
    <t>Стоимость с учетом НДС, рублей</t>
  </si>
  <si>
    <t>Аренда недвижимого имущества</t>
  </si>
  <si>
    <t>Аренда движимого имущества</t>
  </si>
  <si>
    <t>Объект</t>
  </si>
  <si>
    <t>Количество работ (услуг)</t>
  </si>
  <si>
    <t>Стоимость работ (услуг), рублей</t>
  </si>
  <si>
    <t>Содержание объектов недвижимого имущества в чистоте</t>
  </si>
  <si>
    <t>вывоз снега, мусора, твердых бытовых и промышленных отходов</t>
  </si>
  <si>
    <t>Противопожарные мероприятия, связанные с содержанием имущества</t>
  </si>
  <si>
    <t>Количество договоров</t>
  </si>
  <si>
    <t>Стоимость услуги, рублей</t>
  </si>
  <si>
    <t>6.4. Расчет (обоснование) расходов на оплату аренды имущества (строка 264)</t>
  </si>
  <si>
    <t>6.5. Расчет (обоснование) расходов на оплату работ, услуг по содержанию имущества (строка 265)</t>
  </si>
  <si>
    <t>6.6. Расчет (обоснование) расходов на оплату прочих работ, услуг (строка 266)</t>
  </si>
  <si>
    <t>Средняя стоимость, рублей</t>
  </si>
  <si>
    <t>6.7. Расчет (обоснование) расходов на приобретение основных средств (строка 267)</t>
  </si>
  <si>
    <t>6.8. Расчет (обоснование) расходов на приобретение материальных запасов (строка 268)</t>
  </si>
  <si>
    <t>Единица измерения</t>
  </si>
  <si>
    <t>Цена за единицу, рублей</t>
  </si>
  <si>
    <t>Сумма, рублей (гр.4 х гр.5)</t>
  </si>
  <si>
    <t xml:space="preserve"> г.</t>
  </si>
  <si>
    <t>"</t>
  </si>
  <si>
    <t>(телефон)</t>
  </si>
  <si>
    <t>(расшифровка подписи)</t>
  </si>
  <si>
    <t>(должность)</t>
  </si>
  <si>
    <t>исполнитель</t>
  </si>
  <si>
    <t>Ответственный</t>
  </si>
  <si>
    <t>ческой службы</t>
  </si>
  <si>
    <t>О ПРИНЯТИИ НАСТОЯЩИХ СВЕДЕНИЙ</t>
  </si>
  <si>
    <t>сово-экономи-</t>
  </si>
  <si>
    <t>ОТМЕТКА ОРГАНА, ОСУЩЕСТВЛЯЮЩЕГО ВЕДЕНИЕ ЛИЦЕВОГО СЧЕТА,</t>
  </si>
  <si>
    <t>Руководитель финан-</t>
  </si>
  <si>
    <t>Всего страниц</t>
  </si>
  <si>
    <t>Руководитель</t>
  </si>
  <si>
    <t>Номер страницы</t>
  </si>
  <si>
    <t>Всего</t>
  </si>
  <si>
    <t>выплаты</t>
  </si>
  <si>
    <t>поступления</t>
  </si>
  <si>
    <t>сумма</t>
  </si>
  <si>
    <t>код</t>
  </si>
  <si>
    <t>на начало 20</t>
  </si>
  <si>
    <t>остаток субсидии прошлых лет</t>
  </si>
  <si>
    <t>Планируемые</t>
  </si>
  <si>
    <t>Суммы возврата дебиторской задолженности прошлых лет</t>
  </si>
  <si>
    <t>Разрешенный к использованию</t>
  </si>
  <si>
    <t>Код объекта ФАИП</t>
  </si>
  <si>
    <t>Код 
по бюджетной классификации Российской Федерации</t>
  </si>
  <si>
    <t>Код
субсидии</t>
  </si>
  <si>
    <t>Наименование субсидии</t>
  </si>
  <si>
    <t>(наименование иностранной валюты)</t>
  </si>
  <si>
    <t>по ОКВ</t>
  </si>
  <si>
    <t>по ОКЕИ</t>
  </si>
  <si>
    <t>Единица измерения: руб. (с точностью до второго десятичного знака)</t>
  </si>
  <si>
    <t>по ОКПО</t>
  </si>
  <si>
    <t>ведение лицевого счета</t>
  </si>
  <si>
    <t>Наименование органа, осуществляющего</t>
  </si>
  <si>
    <t>Глава по БК</t>
  </si>
  <si>
    <t>функции и полномочия учредителя</t>
  </si>
  <si>
    <t>по ОКТМО</t>
  </si>
  <si>
    <t>Наименование бюджета</t>
  </si>
  <si>
    <t>Дата представления предыдущих Сведений</t>
  </si>
  <si>
    <t>ИНН/КПП</t>
  </si>
  <si>
    <t>учреждение (подразделение)</t>
  </si>
  <si>
    <t>Государственное (муниципальное)</t>
  </si>
  <si>
    <t>Дата</t>
  </si>
  <si>
    <t>от "</t>
  </si>
  <si>
    <t>0501016</t>
  </si>
  <si>
    <t>Форма по ОКУД</t>
  </si>
  <si>
    <t>КОДЫ</t>
  </si>
  <si>
    <t xml:space="preserve"> Г.</t>
  </si>
  <si>
    <t>ОБ ОПЕРАЦИЯХ С ЦЕЛЕВЫМИ СУБСИДИЯМИ, ПРЕДОСТАВЛЕННЫМИ ГОСУДАРСТВЕННОМУ (МУНИЦИПАЛЬНОМУ) УЧРЕЖДЕНИЮ НА 20</t>
  </si>
  <si>
    <t>СВЕДЕНИЯ</t>
  </si>
  <si>
    <t>осуществляющего функции и полномочия учредителя (учреждения))</t>
  </si>
  <si>
    <t>(наименование должности лица, утверждающего документ; наименование органа,</t>
  </si>
  <si>
    <t>УТВЕРЖДАЮ</t>
  </si>
  <si>
    <t>(в ред. Приказов Минфина России от 27.12.2013 № 140н, от 24.09.2015 № 140н)</t>
  </si>
  <si>
    <t>от 28 июля 2010 г. № 81н</t>
  </si>
  <si>
    <t>заголовочная</t>
  </si>
  <si>
    <t>цели, виды деятельности</t>
  </si>
  <si>
    <t>услуги</t>
  </si>
  <si>
    <t>балансовая</t>
  </si>
  <si>
    <t>фин. состояние</t>
  </si>
  <si>
    <t>поступления и выплаты</t>
  </si>
  <si>
    <t>закупка ТРУ</t>
  </si>
  <si>
    <t>временное</t>
  </si>
  <si>
    <t>справочная</t>
  </si>
  <si>
    <t>обоснование (210) 1</t>
  </si>
  <si>
    <t>обоснование (210) 2</t>
  </si>
  <si>
    <t>обоснование (210) 3</t>
  </si>
  <si>
    <t>обоснование (210) 4</t>
  </si>
  <si>
    <t>обоснование (220)</t>
  </si>
  <si>
    <t>обоснование (230)</t>
  </si>
  <si>
    <t>обоснование (240)</t>
  </si>
  <si>
    <t>обоснование (250)</t>
  </si>
  <si>
    <t>обоснование (260) 1</t>
  </si>
  <si>
    <t>обоснование (260) 2</t>
  </si>
  <si>
    <t>обоснование (260) 3</t>
  </si>
  <si>
    <t>обоснование (260) 4</t>
  </si>
  <si>
    <t>обоснование (260) 5</t>
  </si>
  <si>
    <t>обоснование (260) 6</t>
  </si>
  <si>
    <t>обоснование (260) 7</t>
  </si>
  <si>
    <t>обоснование (260) 8</t>
  </si>
  <si>
    <t>сведения о операциях</t>
  </si>
  <si>
    <t>Состав ПФХД</t>
  </si>
  <si>
    <t>новое</t>
  </si>
  <si>
    <t>Таблица 5</t>
  </si>
  <si>
    <t>Расчеты (обоснования) к плану финансово-хозяйственной деятельности муниципального  учрежения</t>
  </si>
  <si>
    <t>Реализация основных общеобразовательных программ начального общего образования</t>
  </si>
  <si>
    <t>нет</t>
  </si>
  <si>
    <t>дети- инвалиды</t>
  </si>
  <si>
    <t>85.14</t>
  </si>
  <si>
    <t>нуждающиеся в длительном лечении</t>
  </si>
  <si>
    <t>обучающиеся с ограниченными возможностями</t>
  </si>
  <si>
    <t>обучающиеся за исключением обучающихся с ограниченными возможностями здоровья (ОВЗ) и детей- инвалидов</t>
  </si>
  <si>
    <t>Реализация основных общеобразовательных программ основного общего образования</t>
  </si>
  <si>
    <t xml:space="preserve">обучающиеся за исключением обучающихся с ограниченными возможностями здоровья (ОВЗ) </t>
  </si>
  <si>
    <t>обучающиеся за исключением обучающихся с ограниченными возможностями здоровья (ОВЗ)</t>
  </si>
  <si>
    <t>Реализация основных общеобразовательных программ среднего общего образования</t>
  </si>
  <si>
    <t>организация питания обучающихся</t>
  </si>
  <si>
    <t>физические лица</t>
  </si>
  <si>
    <t>да</t>
  </si>
  <si>
    <t>Директор</t>
  </si>
  <si>
    <t>местный бюджет</t>
  </si>
  <si>
    <t>внебюджет</t>
  </si>
  <si>
    <t>обласной бюджет, местный бюджет,внебюджет</t>
  </si>
  <si>
    <t>УСН</t>
  </si>
  <si>
    <t>Негативное воздействие на окружающую среду</t>
  </si>
  <si>
    <t>Осуществление образовательной деятельности по образовательным программам начального общего, основного общего и среднего общего образования</t>
  </si>
  <si>
    <t>реализация основных общеобразовательных программ начального общего образования</t>
  </si>
  <si>
    <t>реализация основных общеобразовательных программ основного общего образования</t>
  </si>
  <si>
    <t>реализация основных общеобразовательных программ среднего общего образования</t>
  </si>
  <si>
    <t>обучение учащихся по индивидуальнымучебным планам, в пределах осваиваемой образовательной программы</t>
  </si>
  <si>
    <t>организация методической работы, направленной на совершенствование образовательного поцесса, образовательных программ,форм и методов деятельности автономного учреждения, матерства педагогических работников</t>
  </si>
  <si>
    <t>организауция групп продленного дня в целях проведения с учащимися разнообразной внеурочной деятельности</t>
  </si>
  <si>
    <t>организация досуговой деятельности, включая проведение театрально- зрелищных, культурно- просветительных, развлекательных и праздничных мероприятий</t>
  </si>
  <si>
    <t>организация деятельности в сфере физической культуры и спорта</t>
  </si>
  <si>
    <t>по охране и укреплению здоровья учащихся</t>
  </si>
  <si>
    <t>11787000300500101000100</t>
  </si>
  <si>
    <t>11787000301600201006100</t>
  </si>
  <si>
    <t>11787000301600101007100</t>
  </si>
  <si>
    <t>11787000300500201009100</t>
  </si>
  <si>
    <t>11787000300400101003100</t>
  </si>
  <si>
    <t>11787000300300101005100</t>
  </si>
  <si>
    <t>11791000300300101009100</t>
  </si>
  <si>
    <t>11791000301600205006100</t>
  </si>
  <si>
    <t>11791000301600105007100</t>
  </si>
  <si>
    <t>11791000300400201006100</t>
  </si>
  <si>
    <t>11791000300400101007100</t>
  </si>
  <si>
    <t>1179400300400101004100</t>
  </si>
  <si>
    <t>11794000300300101006100</t>
  </si>
  <si>
    <t>11794000300500201000100</t>
  </si>
  <si>
    <t>11794000300500101001100</t>
  </si>
  <si>
    <t>11794000301000205006100</t>
  </si>
  <si>
    <t>11794000301600105004100</t>
  </si>
  <si>
    <t>11794000300400205009100</t>
  </si>
  <si>
    <t>11794000301000105007100</t>
  </si>
  <si>
    <t>11031000000000000008100</t>
  </si>
  <si>
    <t>Учитель</t>
  </si>
  <si>
    <t>Зам.директора по УР</t>
  </si>
  <si>
    <t>Зам.директора по ОТ</t>
  </si>
  <si>
    <t>Зам.директора по ВР</t>
  </si>
  <si>
    <t>Социальный педагог</t>
  </si>
  <si>
    <t>Преподаватель организатор основ безопасности жизнедеятельности</t>
  </si>
  <si>
    <t>воспитатель</t>
  </si>
  <si>
    <t>педагог- психолог</t>
  </si>
  <si>
    <t xml:space="preserve">педагог дополнительного образования </t>
  </si>
  <si>
    <t>лаборант</t>
  </si>
  <si>
    <t>заведующий хозяйством</t>
  </si>
  <si>
    <t>заведующий библиотекой</t>
  </si>
  <si>
    <t>секретарь руководителя</t>
  </si>
  <si>
    <t>сторож</t>
  </si>
  <si>
    <t>заведующий столовой</t>
  </si>
  <si>
    <t>повар</t>
  </si>
  <si>
    <t>ведущий бухгалтер</t>
  </si>
  <si>
    <t>кухонный работник</t>
  </si>
  <si>
    <t>Оплата услуг передачи данных по эл.каналам(интернет)</t>
  </si>
  <si>
    <t>услуги на предоставление телематических служ передачи данных , оказание услуг междугородной связи</t>
  </si>
  <si>
    <t>вне бюджет</t>
  </si>
  <si>
    <t>услуги по техническому сопровождению средств криптографической защиты информации для работы в ЕИС</t>
  </si>
  <si>
    <t>обслуживание пожар.сигнализации</t>
  </si>
  <si>
    <t>обслуживание теплового узла</t>
  </si>
  <si>
    <t>заправка картриджа</t>
  </si>
  <si>
    <t>14</t>
  </si>
  <si>
    <t>охрана объекта</t>
  </si>
  <si>
    <t>медосмотр сотрудников</t>
  </si>
  <si>
    <t>обучение</t>
  </si>
  <si>
    <t>обслуживание программ 1 С</t>
  </si>
  <si>
    <t>областной бюджет</t>
  </si>
  <si>
    <t>приобретение учебных расходов</t>
  </si>
  <si>
    <t>244</t>
  </si>
  <si>
    <t>приобретение продуктов питания(мяса птицы,рыба,бакалейные товары</t>
  </si>
  <si>
    <t>приобретение продуктов питания(молочные изделия)</t>
  </si>
  <si>
    <t>приобретение продуктов питания(мясные изделия)</t>
  </si>
  <si>
    <t>приобретение продуктов питания(хлебобулочные изделия)</t>
  </si>
  <si>
    <t>приобретение продуктов питания(овощи,фрукты)</t>
  </si>
  <si>
    <t>приобретение продуктов питания(яйцо)</t>
  </si>
  <si>
    <t>приобретение чистящих и моющих</t>
  </si>
  <si>
    <t>приобретение кан.товаров</t>
  </si>
  <si>
    <t>Показатели по поступлениям и выплатам учреждения 
на (дата составления плана) на 2018 год</t>
  </si>
  <si>
    <t>Показатели по поступлениям и выплатам учреждения 
на (дата составления плана) на 2019 год</t>
  </si>
  <si>
    <t>Областной бюджет</t>
  </si>
  <si>
    <t>ИТОГО:</t>
  </si>
  <si>
    <t>Внебюджет</t>
  </si>
  <si>
    <t>уборщица</t>
  </si>
  <si>
    <t>дворник</t>
  </si>
  <si>
    <t xml:space="preserve"> месный бюджет, внебюджет</t>
  </si>
  <si>
    <t>компенсация расходов по найму жилого помещения   (2)</t>
  </si>
  <si>
    <t>компенсация расходов по проезду в служебные командировки(2)</t>
  </si>
  <si>
    <t>компенсация дополнительных расходов, связанных питанием учащихся на соревнованиях(4)</t>
  </si>
  <si>
    <t xml:space="preserve">компенсация дополнительных расходов, связанных с проживанием вне месте постоянного жительства (суточных) 4 </t>
  </si>
  <si>
    <t>компенсация расходов по проезду в служебные командировки(4)</t>
  </si>
  <si>
    <t>244(31 счет)</t>
  </si>
  <si>
    <t>местный</t>
  </si>
  <si>
    <t xml:space="preserve">прочистка канализации </t>
  </si>
  <si>
    <t>промывкао опрессовка</t>
  </si>
  <si>
    <t>приоб.мат.запасов</t>
  </si>
  <si>
    <t>Глава администрации Дятьковского района</t>
  </si>
  <si>
    <t>Администрация Дятьковского района</t>
  </si>
  <si>
    <t>П.В.Валяев</t>
  </si>
  <si>
    <t>3202007237/324501001</t>
  </si>
  <si>
    <t>22336462</t>
  </si>
  <si>
    <t>15616000</t>
  </si>
  <si>
    <t>911</t>
  </si>
  <si>
    <t>32068755</t>
  </si>
  <si>
    <t>Дятьковский район</t>
  </si>
  <si>
    <t>Управление Федерального казначейства по Брянской области</t>
  </si>
  <si>
    <t>Субсидии муниципальным образованиям для проведения лагерей с дневным пребыванием на базе учреждений образования и спорта</t>
  </si>
  <si>
    <t>Мероприятия по проведению оздоровительной кампании детей</t>
  </si>
  <si>
    <t>Т.В.Шилина</t>
  </si>
  <si>
    <t>Т.В.Сизова</t>
  </si>
  <si>
    <t>Казначей</t>
  </si>
  <si>
    <t>848333 3 3958</t>
  </si>
  <si>
    <t>Ведущий бухгалтер</t>
  </si>
  <si>
    <t>84833331148</t>
  </si>
  <si>
    <t>рабочий по комп.обсл.зд</t>
  </si>
  <si>
    <t>Холодное водоснабжение, кред</t>
  </si>
  <si>
    <t>Показатели по поступлениям и выплатам учреждения 
на (дата составления плана) на 2020 год</t>
  </si>
  <si>
    <t>на 2018 год (очередной финансовый год)</t>
  </si>
  <si>
    <t>на 2019 год (первый год планового периода)</t>
  </si>
  <si>
    <t>на 2020 год (второй год планового периода)</t>
  </si>
  <si>
    <t>Старший вожатый</t>
  </si>
  <si>
    <t>Ежемесячная надбавка к должностному окладу,4 %</t>
  </si>
  <si>
    <t>мат помощь к отпуску 6*2000=12000,00</t>
  </si>
  <si>
    <t>Ежемесячная надбавка к должностному окладу,7 %</t>
  </si>
  <si>
    <t>материальная помощь к отпуску 58*2000=116000,00</t>
  </si>
  <si>
    <t>24000</t>
  </si>
  <si>
    <t>25000</t>
  </si>
  <si>
    <t>дератизация и дезинчсекция</t>
  </si>
  <si>
    <t>аккарицидная обработка</t>
  </si>
  <si>
    <t>гигиенич обучение</t>
  </si>
  <si>
    <t>14400</t>
  </si>
  <si>
    <t xml:space="preserve">зарядка огнетушителей </t>
  </si>
  <si>
    <t>радиомониторинг</t>
  </si>
  <si>
    <t>12000</t>
  </si>
  <si>
    <t>10800</t>
  </si>
  <si>
    <t>аттестац.раб.мест</t>
  </si>
  <si>
    <t>утилиз.отходов</t>
  </si>
  <si>
    <t>лаб.испыт.сопротив.</t>
  </si>
  <si>
    <t>лаб.исслед.пищеб</t>
  </si>
  <si>
    <t>приобретение продуктов питания(бакалея)</t>
  </si>
  <si>
    <t>приобретение продуктов питания хлебобул.изд.</t>
  </si>
  <si>
    <t>приобет.медикам.</t>
  </si>
  <si>
    <t>приобр.мат.запас.(мел)</t>
  </si>
  <si>
    <t>приобрет.канц.товаров</t>
  </si>
  <si>
    <t>3000,00</t>
  </si>
  <si>
    <t>14704,45</t>
  </si>
  <si>
    <t>Авдеенкова Н.В.,Аниканов</t>
  </si>
  <si>
    <t>повыш.энергит.эффектив.энергосбереж.</t>
  </si>
  <si>
    <t>сбор и обезвр.отх.</t>
  </si>
  <si>
    <t>приобретение учебной лит-ры</t>
  </si>
  <si>
    <t>приобретение триммера</t>
  </si>
  <si>
    <t>приоретение парт</t>
  </si>
  <si>
    <t>22210,0</t>
  </si>
  <si>
    <t>меропр.по развитию физ-ры и спорта</t>
  </si>
  <si>
    <t>приобретение пр.пит.лагерь обл.</t>
  </si>
  <si>
    <t>приобретение пр.пит.лагерь мест.</t>
  </si>
  <si>
    <t>3.3. Расчет (обоснование) расходов на оплату прочих налогов и сборов (строка 233)внеб</t>
  </si>
  <si>
    <t>штраф МИФНС</t>
  </si>
  <si>
    <t>приобретение медалей</t>
  </si>
  <si>
    <t>ремонт и установка дверей</t>
  </si>
  <si>
    <t>35800</t>
  </si>
  <si>
    <t>приобр.мебели</t>
  </si>
  <si>
    <t>приобрет.холодил.обор.</t>
  </si>
  <si>
    <t>49990</t>
  </si>
  <si>
    <t>79920</t>
  </si>
  <si>
    <t>приобретение игрушек(лагерь)</t>
  </si>
  <si>
    <t>приобретение аскор.к-ты лагерь</t>
  </si>
  <si>
    <t>приобретение чистящих и моющих(лагерь)</t>
  </si>
  <si>
    <t>18</t>
  </si>
  <si>
    <t>8047</t>
  </si>
  <si>
    <t>10009</t>
  </si>
  <si>
    <t>Брянцева А.А.</t>
  </si>
  <si>
    <t>доходы отштрафов,пеней</t>
  </si>
  <si>
    <t>ремонт мягкой кровли</t>
  </si>
  <si>
    <t>99966,0</t>
  </si>
  <si>
    <t>35000,00</t>
  </si>
  <si>
    <t>Мероприятия по повышению энергит.эффектиности</t>
  </si>
  <si>
    <t>Субсидии муниципальным образованиям для проведения мероприятий по повышению энергт.эффективн.</t>
  </si>
  <si>
    <t>выплаты персоналу по уходу за ребенком,возмещение расходов сотрудникам</t>
  </si>
  <si>
    <t>возмещение расходов за период.медосмотр сотрудникам</t>
  </si>
  <si>
    <t>видеонаблюд.(долг)</t>
  </si>
  <si>
    <t>ремонт пожар.сигнализации</t>
  </si>
  <si>
    <t>28</t>
  </si>
  <si>
    <t>сентября</t>
  </si>
  <si>
    <t>10005</t>
  </si>
  <si>
    <t>Мероприятия по софинансированию</t>
  </si>
  <si>
    <t xml:space="preserve">Субсидии муниципальным образованиям </t>
  </si>
  <si>
    <t>Мероприятия по ремонту мягкой кровли</t>
  </si>
  <si>
    <t>Субсидии муниципальным образованиям на ремонт мягкой кровли</t>
  </si>
  <si>
    <t>10007</t>
  </si>
  <si>
    <t>8093</t>
  </si>
  <si>
    <t>28.08.2018</t>
  </si>
  <si>
    <t>доходы от операций</t>
  </si>
  <si>
    <t>командировочные расходы(проживание)</t>
  </si>
  <si>
    <t>командировочные расходы(суточные)</t>
  </si>
  <si>
    <t>пени</t>
  </si>
  <si>
    <t>21320</t>
  </si>
  <si>
    <t>6840</t>
  </si>
  <si>
    <t>ремонт тенл.оборуд</t>
  </si>
  <si>
    <t>10500</t>
  </si>
  <si>
    <t>3197,95</t>
  </si>
  <si>
    <t>18472,05</t>
  </si>
  <si>
    <t>217348,71</t>
  </si>
  <si>
    <t>46836,63</t>
  </si>
  <si>
    <t>3120,00</t>
  </si>
  <si>
    <t>45000,00</t>
  </si>
  <si>
    <t>205000,00</t>
  </si>
  <si>
    <t>125000,0</t>
  </si>
  <si>
    <t>49167,00</t>
  </si>
  <si>
    <t>36978,7</t>
  </si>
  <si>
    <t>проезд к месту служ.команд.и.обратно</t>
  </si>
  <si>
    <t>Сведения о средствах, поступающих во временное распоряжение учреждения
на 2018 год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</si>
</sst>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_ ;\-0\ "/>
    <numFmt numFmtId="173" formatCode="#,##0_ ;\-#,##0\ "/>
    <numFmt numFmtId="174" formatCode="#,##0.00_ ;\-#,##0.00\ "/>
    <numFmt numFmtId="175" formatCode="0.00_ ;\-0.00\ "/>
    <numFmt numFmtId="176" formatCode="#,##0.000_ ;\-#,##0.000\ 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66">
    <font>
      <sz val="10"/>
      <color rgb="FF000000"/>
      <name val="Times New Roman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Arial Narrow"/>
      <family val="2"/>
    </font>
    <font>
      <sz val="10"/>
      <name val="Segoe UI"/>
      <family val="2"/>
    </font>
    <font>
      <b/>
      <sz val="10"/>
      <name val="Segoe UI"/>
      <family val="2"/>
    </font>
    <font>
      <sz val="10"/>
      <name val="Arial Cyr"/>
      <family val="0"/>
    </font>
    <font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i/>
      <sz val="7"/>
      <name val="Arial"/>
      <family val="2"/>
    </font>
    <font>
      <sz val="7"/>
      <name val="Arial Narrow"/>
      <family val="2"/>
    </font>
    <font>
      <b/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6.5"/>
      <name val="Arial"/>
      <family val="2"/>
    </font>
    <font>
      <b/>
      <sz val="12"/>
      <color indexed="18"/>
      <name val="Segoe UI"/>
      <family val="2"/>
    </font>
    <font>
      <sz val="10"/>
      <color indexed="18"/>
      <name val="Segoe UI"/>
      <family val="2"/>
    </font>
    <font>
      <sz val="10"/>
      <color indexed="8"/>
      <name val="Times New Roman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Segoe UI"/>
      <family val="2"/>
    </font>
    <font>
      <b/>
      <sz val="10"/>
      <color indexed="8"/>
      <name val="Segoe UI"/>
      <family val="2"/>
    </font>
    <font>
      <sz val="8"/>
      <color indexed="8"/>
      <name val="Segoe UI"/>
      <family val="2"/>
    </font>
    <font>
      <u val="single"/>
      <sz val="10"/>
      <color indexed="12"/>
      <name val="Segoe UI"/>
      <family val="2"/>
    </font>
    <font>
      <b/>
      <sz val="10"/>
      <color indexed="9"/>
      <name val="Segoe U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Segoe UI"/>
      <family val="2"/>
    </font>
    <font>
      <b/>
      <sz val="10"/>
      <color rgb="FF000000"/>
      <name val="Segoe UI"/>
      <family val="2"/>
    </font>
    <font>
      <sz val="8"/>
      <color rgb="FF000000"/>
      <name val="Segoe UI"/>
      <family val="2"/>
    </font>
    <font>
      <u val="single"/>
      <sz val="10"/>
      <color theme="10"/>
      <name val="Segoe UI"/>
      <family val="2"/>
    </font>
    <font>
      <b/>
      <sz val="10"/>
      <color rgb="FFFFFFFF"/>
      <name val="Segoe U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/>
    </border>
    <border>
      <left/>
      <right/>
      <top/>
      <bottom style="thin"/>
    </border>
    <border>
      <left/>
      <right style="mediumDashDotDot"/>
      <top/>
      <bottom style="mediumDashDotDot"/>
    </border>
    <border>
      <left/>
      <right/>
      <top/>
      <bottom style="mediumDashDotDot"/>
    </border>
    <border>
      <left style="mediumDashDotDot"/>
      <right/>
      <top/>
      <bottom style="mediumDashDotDot"/>
    </border>
    <border>
      <left/>
      <right style="mediumDashDotDot"/>
      <top/>
      <bottom/>
    </border>
    <border>
      <left style="mediumDashDotDot"/>
      <right/>
      <top/>
      <bottom/>
    </border>
    <border>
      <left/>
      <right style="mediumDashDotDot"/>
      <top style="mediumDashDotDot"/>
      <bottom/>
    </border>
    <border>
      <left/>
      <right/>
      <top style="mediumDashDotDot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 style="thin"/>
      <bottom style="thin"/>
    </border>
    <border>
      <left style="thin"/>
      <right>
        <color indexed="63"/>
      </right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thin"/>
      <bottom style="thin"/>
    </border>
    <border>
      <left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DashDotDot"/>
      <right/>
      <top style="mediumDashDotDot"/>
      <bottom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medium"/>
    </border>
    <border>
      <left style="thin"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5">
    <xf numFmtId="44" fontId="0" fillId="0" borderId="0">
      <alignment vertical="top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0" fillId="20" borderId="0">
      <alignment horizontal="right" vertical="center"/>
      <protection/>
    </xf>
    <xf numFmtId="0" fontId="0" fillId="20" borderId="0">
      <alignment horizontal="left" vertical="center"/>
      <protection/>
    </xf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0" fontId="47" fillId="28" borderId="1" applyNumberFormat="0" applyAlignment="0" applyProtection="0"/>
    <xf numFmtId="44" fontId="4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9" borderId="7" applyNumberFormat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6" fillId="0" borderId="0">
      <alignment/>
      <protection/>
    </xf>
    <xf numFmtId="0" fontId="56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3" borderId="0" applyNumberFormat="0" applyBorder="0" applyAlignment="0" applyProtection="0"/>
  </cellStyleXfs>
  <cellXfs count="312">
    <xf numFmtId="44" fontId="0" fillId="0" borderId="0" xfId="0" applyNumberFormat="1" applyFont="1" applyFill="1" applyAlignment="1">
      <alignment vertical="top" wrapText="1"/>
    </xf>
    <xf numFmtId="44" fontId="2" fillId="0" borderId="0" xfId="0" applyNumberFormat="1" applyFont="1" applyFill="1" applyAlignment="1">
      <alignment vertical="top" wrapText="1"/>
    </xf>
    <xf numFmtId="44" fontId="4" fillId="0" borderId="0" xfId="0" applyNumberFormat="1" applyFont="1" applyFill="1" applyAlignment="1">
      <alignment vertical="top" wrapText="1"/>
    </xf>
    <xf numFmtId="0" fontId="5" fillId="0" borderId="10" xfId="0" applyNumberFormat="1" applyFont="1" applyFill="1" applyBorder="1" applyAlignment="1">
      <alignment vertical="center" wrapText="1"/>
    </xf>
    <xf numFmtId="44" fontId="61" fillId="0" borderId="0" xfId="0" applyNumberFormat="1" applyFont="1" applyFill="1" applyAlignment="1">
      <alignment vertical="top" wrapText="1"/>
    </xf>
    <xf numFmtId="0" fontId="61" fillId="0" borderId="10" xfId="0" applyNumberFormat="1" applyFont="1" applyFill="1" applyBorder="1" applyAlignment="1">
      <alignment horizontal="center" vertical="center" wrapText="1"/>
    </xf>
    <xf numFmtId="0" fontId="62" fillId="0" borderId="11" xfId="0" applyNumberFormat="1" applyFont="1" applyFill="1" applyBorder="1" applyAlignment="1">
      <alignment horizontal="center" vertical="center" wrapText="1"/>
    </xf>
    <xf numFmtId="0" fontId="61" fillId="0" borderId="11" xfId="0" applyNumberFormat="1" applyFont="1" applyFill="1" applyBorder="1" applyAlignment="1">
      <alignment horizontal="center" vertical="center" wrapText="1"/>
    </xf>
    <xf numFmtId="0" fontId="61" fillId="0" borderId="11" xfId="0" applyNumberFormat="1" applyFont="1" applyFill="1" applyBorder="1" applyAlignment="1">
      <alignment vertical="center" wrapText="1"/>
    </xf>
    <xf numFmtId="0" fontId="61" fillId="0" borderId="11" xfId="0" applyNumberFormat="1" applyFont="1" applyFill="1" applyBorder="1" applyAlignment="1">
      <alignment horizontal="left" vertical="center" wrapText="1" indent="2"/>
    </xf>
    <xf numFmtId="4" fontId="61" fillId="0" borderId="11" xfId="0" applyNumberFormat="1" applyFont="1" applyFill="1" applyBorder="1" applyAlignment="1">
      <alignment vertical="center" wrapText="1"/>
    </xf>
    <xf numFmtId="0" fontId="62" fillId="0" borderId="12" xfId="0" applyNumberFormat="1" applyFont="1" applyFill="1" applyBorder="1" applyAlignment="1">
      <alignment horizontal="center" vertical="center" wrapText="1"/>
    </xf>
    <xf numFmtId="0" fontId="61" fillId="0" borderId="12" xfId="0" applyNumberFormat="1" applyFont="1" applyFill="1" applyBorder="1" applyAlignment="1">
      <alignment vertical="center" wrapText="1"/>
    </xf>
    <xf numFmtId="44" fontId="63" fillId="0" borderId="0" xfId="0" applyNumberFormat="1" applyFont="1" applyFill="1" applyAlignment="1">
      <alignment horizontal="left" vertical="center" wrapText="1"/>
    </xf>
    <xf numFmtId="0" fontId="61" fillId="0" borderId="12" xfId="0" applyNumberFormat="1" applyFont="1" applyFill="1" applyBorder="1" applyAlignment="1">
      <alignment horizontal="center" vertical="center" wrapText="1"/>
    </xf>
    <xf numFmtId="14" fontId="61" fillId="0" borderId="0" xfId="0" applyNumberFormat="1" applyFont="1" applyFill="1" applyAlignment="1">
      <alignment vertical="top" wrapText="1"/>
    </xf>
    <xf numFmtId="0" fontId="61" fillId="0" borderId="12" xfId="0" applyNumberFormat="1" applyFont="1" applyFill="1" applyBorder="1" applyAlignment="1">
      <alignment horizontal="left" vertical="center" wrapText="1" indent="1"/>
    </xf>
    <xf numFmtId="0" fontId="61" fillId="0" borderId="12" xfId="0" applyNumberFormat="1" applyFont="1" applyFill="1" applyBorder="1" applyAlignment="1">
      <alignment horizontal="left" vertical="center" wrapText="1" indent="2"/>
    </xf>
    <xf numFmtId="44" fontId="61" fillId="0" borderId="0" xfId="0" applyNumberFormat="1" applyFont="1" applyFill="1" applyAlignment="1">
      <alignment horizontal="right" vertical="top" wrapText="1"/>
    </xf>
    <xf numFmtId="4" fontId="61" fillId="0" borderId="0" xfId="0" applyNumberFormat="1" applyFont="1" applyFill="1" applyAlignment="1">
      <alignment vertical="center" wrapText="1"/>
    </xf>
    <xf numFmtId="44" fontId="61" fillId="0" borderId="0" xfId="0" applyNumberFormat="1" applyFont="1" applyFill="1" applyAlignment="1">
      <alignment vertical="center" wrapText="1"/>
    </xf>
    <xf numFmtId="44" fontId="61" fillId="0" borderId="0" xfId="0" applyNumberFormat="1" applyFont="1" applyFill="1" applyAlignment="1">
      <alignment horizontal="right" vertical="center" wrapText="1"/>
    </xf>
    <xf numFmtId="0" fontId="61" fillId="0" borderId="11" xfId="0" applyNumberFormat="1" applyFont="1" applyFill="1" applyBorder="1" applyAlignment="1">
      <alignment horizontal="left" vertical="center" wrapText="1"/>
    </xf>
    <xf numFmtId="0" fontId="61" fillId="0" borderId="11" xfId="0" applyNumberFormat="1" applyFont="1" applyFill="1" applyBorder="1" applyAlignment="1">
      <alignment horizontal="left" vertical="center" wrapText="1" indent="4"/>
    </xf>
    <xf numFmtId="0" fontId="61" fillId="0" borderId="11" xfId="0" applyNumberFormat="1" applyFont="1" applyFill="1" applyBorder="1" applyAlignment="1">
      <alignment horizontal="left" vertical="center" wrapText="1" indent="5"/>
    </xf>
    <xf numFmtId="0" fontId="62" fillId="0" borderId="11" xfId="0" applyNumberFormat="1" applyFont="1" applyFill="1" applyBorder="1" applyAlignment="1">
      <alignment vertical="center" wrapText="1"/>
    </xf>
    <xf numFmtId="0" fontId="61" fillId="0" borderId="13" xfId="0" applyNumberFormat="1" applyFont="1" applyFill="1" applyBorder="1" applyAlignment="1">
      <alignment horizontal="center" vertical="center" wrapText="1"/>
    </xf>
    <xf numFmtId="0" fontId="61" fillId="0" borderId="14" xfId="0" applyNumberFormat="1" applyFont="1" applyFill="1" applyBorder="1" applyAlignment="1">
      <alignment horizontal="center" vertical="center" wrapText="1"/>
    </xf>
    <xf numFmtId="0" fontId="61" fillId="0" borderId="10" xfId="0" applyNumberFormat="1" applyFont="1" applyFill="1" applyBorder="1" applyAlignment="1">
      <alignment horizontal="center" vertical="center" wrapText="1"/>
    </xf>
    <xf numFmtId="44" fontId="61" fillId="0" borderId="10" xfId="0" applyNumberFormat="1" applyFont="1" applyFill="1" applyBorder="1" applyAlignment="1">
      <alignment vertical="center" wrapText="1"/>
    </xf>
    <xf numFmtId="44" fontId="61" fillId="0" borderId="10" xfId="0" applyNumberFormat="1" applyFont="1" applyFill="1" applyBorder="1" applyAlignment="1" quotePrefix="1">
      <alignment vertical="center" wrapText="1"/>
    </xf>
    <xf numFmtId="44" fontId="61" fillId="0" borderId="10" xfId="0" applyNumberFormat="1" applyFont="1" applyFill="1" applyBorder="1" applyAlignment="1" quotePrefix="1">
      <alignment horizontal="center" vertical="center" wrapText="1"/>
    </xf>
    <xf numFmtId="44" fontId="61" fillId="0" borderId="10" xfId="0" applyNumberFormat="1" applyFont="1" applyFill="1" applyBorder="1" applyAlignment="1">
      <alignment horizontal="center" vertical="center" wrapText="1"/>
    </xf>
    <xf numFmtId="49" fontId="61" fillId="0" borderId="10" xfId="0" applyNumberFormat="1" applyFont="1" applyFill="1" applyBorder="1" applyAlignment="1">
      <alignment vertical="center" wrapText="1"/>
    </xf>
    <xf numFmtId="49" fontId="62" fillId="0" borderId="0" xfId="0" applyNumberFormat="1" applyFont="1" applyFill="1" applyAlignment="1">
      <alignment horizontal="left" vertical="center" wrapText="1"/>
    </xf>
    <xf numFmtId="0" fontId="61" fillId="0" borderId="15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vertical="center" wrapText="1"/>
    </xf>
    <xf numFmtId="0" fontId="61" fillId="0" borderId="10" xfId="0" applyNumberFormat="1" applyFont="1" applyFill="1" applyBorder="1" applyAlignment="1">
      <alignment horizontal="left" vertical="center"/>
    </xf>
    <xf numFmtId="44" fontId="61" fillId="0" borderId="10" xfId="0" applyNumberFormat="1" applyFont="1" applyFill="1" applyBorder="1" applyAlignment="1">
      <alignment vertical="top" wrapText="1"/>
    </xf>
    <xf numFmtId="44" fontId="63" fillId="0" borderId="10" xfId="0" applyNumberFormat="1" applyFont="1" applyFill="1" applyBorder="1" applyAlignment="1">
      <alignment horizontal="center" vertical="center" wrapText="1"/>
    </xf>
    <xf numFmtId="44" fontId="61" fillId="0" borderId="0" xfId="0" applyNumberFormat="1" applyFont="1" applyFill="1" applyAlignment="1">
      <alignment vertical="top"/>
    </xf>
    <xf numFmtId="172" fontId="61" fillId="0" borderId="10" xfId="0" applyNumberFormat="1" applyFont="1" applyFill="1" applyBorder="1" applyAlignment="1">
      <alignment horizontal="center" vertical="top"/>
    </xf>
    <xf numFmtId="44" fontId="61" fillId="0" borderId="10" xfId="0" applyNumberFormat="1" applyFont="1" applyFill="1" applyBorder="1" applyAlignment="1">
      <alignment vertical="top"/>
    </xf>
    <xf numFmtId="44" fontId="61" fillId="0" borderId="16" xfId="0" applyNumberFormat="1" applyFont="1" applyFill="1" applyBorder="1" applyAlignment="1">
      <alignment vertical="top"/>
    </xf>
    <xf numFmtId="172" fontId="61" fillId="0" borderId="10" xfId="0" applyNumberFormat="1" applyFont="1" applyFill="1" applyBorder="1" applyAlignment="1">
      <alignment horizontal="center" vertical="center"/>
    </xf>
    <xf numFmtId="49" fontId="61" fillId="0" borderId="10" xfId="0" applyNumberFormat="1" applyFont="1" applyFill="1" applyBorder="1" applyAlignment="1">
      <alignment horizontal="left" vertical="center" wrapText="1" indent="1"/>
    </xf>
    <xf numFmtId="49" fontId="61" fillId="0" borderId="10" xfId="0" applyNumberFormat="1" applyFont="1" applyFill="1" applyBorder="1" applyAlignment="1">
      <alignment horizontal="left" vertical="center" wrapText="1" indent="2"/>
    </xf>
    <xf numFmtId="49" fontId="61" fillId="0" borderId="16" xfId="0" applyNumberFormat="1" applyFont="1" applyFill="1" applyBorder="1" applyAlignment="1">
      <alignment/>
    </xf>
    <xf numFmtId="44" fontId="61" fillId="0" borderId="10" xfId="0" applyNumberFormat="1" applyFont="1" applyFill="1" applyBorder="1" applyAlignment="1">
      <alignment horizontal="center" vertical="center"/>
    </xf>
    <xf numFmtId="172" fontId="62" fillId="0" borderId="10" xfId="0" applyNumberFormat="1" applyFont="1" applyFill="1" applyBorder="1" applyAlignment="1">
      <alignment horizontal="center" vertical="center"/>
    </xf>
    <xf numFmtId="49" fontId="62" fillId="0" borderId="10" xfId="0" applyNumberFormat="1" applyFont="1" applyFill="1" applyBorder="1" applyAlignment="1">
      <alignment vertical="center" wrapText="1"/>
    </xf>
    <xf numFmtId="44" fontId="62" fillId="0" borderId="10" xfId="0" applyNumberFormat="1" applyFont="1" applyFill="1" applyBorder="1" applyAlignment="1">
      <alignment vertical="top"/>
    </xf>
    <xf numFmtId="49" fontId="61" fillId="0" borderId="10" xfId="0" applyNumberFormat="1" applyFont="1" applyFill="1" applyBorder="1" applyAlignment="1">
      <alignment horizontal="left" vertical="center" wrapText="1" indent="3"/>
    </xf>
    <xf numFmtId="49" fontId="61" fillId="0" borderId="10" xfId="0" applyNumberFormat="1" applyFont="1" applyFill="1" applyBorder="1" applyAlignment="1">
      <alignment horizontal="left" vertical="center" wrapText="1"/>
    </xf>
    <xf numFmtId="49" fontId="62" fillId="0" borderId="10" xfId="0" applyNumberFormat="1" applyFont="1" applyFill="1" applyBorder="1" applyAlignment="1">
      <alignment horizontal="left" vertical="center" wrapText="1"/>
    </xf>
    <xf numFmtId="49" fontId="61" fillId="0" borderId="10" xfId="0" applyNumberFormat="1" applyFont="1" applyFill="1" applyBorder="1" applyAlignment="1">
      <alignment horizontal="center" vertical="center" wrapText="1"/>
    </xf>
    <xf numFmtId="49" fontId="61" fillId="0" borderId="16" xfId="0" applyNumberFormat="1" applyFont="1" applyFill="1" applyBorder="1" applyAlignment="1">
      <alignment horizontal="left"/>
    </xf>
    <xf numFmtId="0" fontId="7" fillId="0" borderId="0" xfId="55" applyNumberFormat="1" applyFont="1" applyBorder="1" applyAlignment="1">
      <alignment horizontal="left"/>
      <protection/>
    </xf>
    <xf numFmtId="0" fontId="8" fillId="0" borderId="0" xfId="55" applyNumberFormat="1" applyFont="1" applyBorder="1" applyAlignment="1">
      <alignment horizontal="left"/>
      <protection/>
    </xf>
    <xf numFmtId="0" fontId="9" fillId="0" borderId="0" xfId="55" applyNumberFormat="1" applyFont="1" applyBorder="1" applyAlignment="1">
      <alignment horizontal="left"/>
      <protection/>
    </xf>
    <xf numFmtId="0" fontId="9" fillId="0" borderId="17" xfId="55" applyNumberFormat="1" applyFont="1" applyBorder="1" applyAlignment="1">
      <alignment horizontal="left"/>
      <protection/>
    </xf>
    <xf numFmtId="0" fontId="9" fillId="0" borderId="18" xfId="55" applyNumberFormat="1" applyFont="1" applyBorder="1" applyAlignment="1">
      <alignment horizontal="left"/>
      <protection/>
    </xf>
    <xf numFmtId="0" fontId="9" fillId="0" borderId="19" xfId="55" applyNumberFormat="1" applyFont="1" applyBorder="1" applyAlignment="1">
      <alignment horizontal="left"/>
      <protection/>
    </xf>
    <xf numFmtId="0" fontId="8" fillId="0" borderId="20" xfId="55" applyNumberFormat="1" applyFont="1" applyBorder="1" applyAlignment="1">
      <alignment horizontal="left"/>
      <protection/>
    </xf>
    <xf numFmtId="0" fontId="7" fillId="0" borderId="21" xfId="55" applyNumberFormat="1" applyFont="1" applyBorder="1" applyAlignment="1">
      <alignment horizontal="left"/>
      <protection/>
    </xf>
    <xf numFmtId="0" fontId="9" fillId="0" borderId="0" xfId="55" applyNumberFormat="1" applyFont="1" applyBorder="1" applyAlignment="1">
      <alignment horizontal="left" vertical="top"/>
      <protection/>
    </xf>
    <xf numFmtId="0" fontId="10" fillId="0" borderId="20" xfId="55" applyNumberFormat="1" applyFont="1" applyBorder="1" applyAlignment="1">
      <alignment horizontal="center"/>
      <protection/>
    </xf>
    <xf numFmtId="0" fontId="10" fillId="0" borderId="0" xfId="55" applyNumberFormat="1" applyFont="1" applyBorder="1" applyAlignment="1">
      <alignment horizontal="center"/>
      <protection/>
    </xf>
    <xf numFmtId="0" fontId="10" fillId="0" borderId="22" xfId="55" applyNumberFormat="1" applyFont="1" applyBorder="1" applyAlignment="1">
      <alignment horizontal="center"/>
      <protection/>
    </xf>
    <xf numFmtId="0" fontId="10" fillId="0" borderId="23" xfId="55" applyNumberFormat="1" applyFont="1" applyBorder="1" applyAlignment="1">
      <alignment horizontal="center"/>
      <protection/>
    </xf>
    <xf numFmtId="0" fontId="8" fillId="0" borderId="0" xfId="55" applyNumberFormat="1" applyFont="1" applyBorder="1" applyAlignment="1">
      <alignment horizontal="right"/>
      <protection/>
    </xf>
    <xf numFmtId="0" fontId="8" fillId="0" borderId="0" xfId="55" applyNumberFormat="1" applyFont="1" applyBorder="1" applyAlignment="1">
      <alignment horizontal="left" vertical="center"/>
      <protection/>
    </xf>
    <xf numFmtId="0" fontId="8" fillId="0" borderId="0" xfId="55" applyNumberFormat="1" applyFont="1" applyBorder="1" applyAlignment="1">
      <alignment horizontal="right" vertical="center"/>
      <protection/>
    </xf>
    <xf numFmtId="0" fontId="8" fillId="0" borderId="24" xfId="55" applyNumberFormat="1" applyFont="1" applyBorder="1" applyAlignment="1">
      <alignment horizontal="left" vertical="top"/>
      <protection/>
    </xf>
    <xf numFmtId="0" fontId="8" fillId="0" borderId="16" xfId="55" applyNumberFormat="1" applyFont="1" applyBorder="1" applyAlignment="1">
      <alignment horizontal="left" vertical="top"/>
      <protection/>
    </xf>
    <xf numFmtId="0" fontId="8" fillId="0" borderId="25" xfId="55" applyNumberFormat="1" applyFont="1" applyBorder="1" applyAlignment="1">
      <alignment horizontal="left" vertical="top"/>
      <protection/>
    </xf>
    <xf numFmtId="0" fontId="8" fillId="0" borderId="26" xfId="55" applyNumberFormat="1" applyFont="1" applyBorder="1" applyAlignment="1">
      <alignment horizontal="left"/>
      <protection/>
    </xf>
    <xf numFmtId="0" fontId="8" fillId="0" borderId="27" xfId="55" applyNumberFormat="1" applyFont="1" applyBorder="1" applyAlignment="1">
      <alignment horizontal="left"/>
      <protection/>
    </xf>
    <xf numFmtId="49" fontId="7" fillId="0" borderId="0" xfId="55" applyNumberFormat="1" applyFont="1" applyBorder="1" applyAlignment="1">
      <alignment horizontal="center" vertical="center"/>
      <protection/>
    </xf>
    <xf numFmtId="0" fontId="8" fillId="0" borderId="0" xfId="55" applyNumberFormat="1" applyFont="1" applyBorder="1" applyAlignment="1">
      <alignment horizontal="center" vertical="center"/>
      <protection/>
    </xf>
    <xf numFmtId="0" fontId="8" fillId="0" borderId="0" xfId="55" applyNumberFormat="1" applyFont="1" applyBorder="1" applyAlignment="1">
      <alignment horizontal="left" wrapText="1"/>
      <protection/>
    </xf>
    <xf numFmtId="0" fontId="8" fillId="0" borderId="0" xfId="55" applyNumberFormat="1" applyFont="1" applyBorder="1" applyAlignment="1">
      <alignment horizontal="center" vertical="top"/>
      <protection/>
    </xf>
    <xf numFmtId="49" fontId="9" fillId="0" borderId="0" xfId="55" applyNumberFormat="1" applyFont="1" applyBorder="1" applyAlignment="1">
      <alignment horizontal="center" vertical="center"/>
      <protection/>
    </xf>
    <xf numFmtId="0" fontId="9" fillId="0" borderId="0" xfId="55" applyNumberFormat="1" applyFont="1" applyBorder="1" applyAlignment="1">
      <alignment horizontal="left" vertical="center"/>
      <protection/>
    </xf>
    <xf numFmtId="0" fontId="9" fillId="0" borderId="0" xfId="55" applyNumberFormat="1" applyFont="1" applyBorder="1" applyAlignment="1">
      <alignment horizontal="right" vertical="center"/>
      <protection/>
    </xf>
    <xf numFmtId="0" fontId="9" fillId="0" borderId="0" xfId="55" applyNumberFormat="1" applyFont="1" applyBorder="1" applyAlignment="1">
      <alignment horizontal="center" vertical="center"/>
      <protection/>
    </xf>
    <xf numFmtId="0" fontId="12" fillId="0" borderId="0" xfId="55" applyNumberFormat="1" applyFont="1" applyBorder="1" applyAlignment="1">
      <alignment horizontal="left"/>
      <protection/>
    </xf>
    <xf numFmtId="0" fontId="13" fillId="0" borderId="0" xfId="55" applyNumberFormat="1" applyFont="1" applyBorder="1" applyAlignment="1">
      <alignment horizontal="left" vertical="center"/>
      <protection/>
    </xf>
    <xf numFmtId="0" fontId="13" fillId="0" borderId="0" xfId="55" applyNumberFormat="1" applyFont="1" applyBorder="1" applyAlignment="1">
      <alignment horizontal="left"/>
      <protection/>
    </xf>
    <xf numFmtId="0" fontId="13" fillId="0" borderId="0" xfId="55" applyNumberFormat="1" applyFont="1" applyBorder="1" applyAlignment="1">
      <alignment horizontal="right"/>
      <protection/>
    </xf>
    <xf numFmtId="0" fontId="13" fillId="0" borderId="0" xfId="55" applyNumberFormat="1" applyFont="1" applyFill="1" applyBorder="1" applyAlignment="1">
      <alignment horizontal="left"/>
      <protection/>
    </xf>
    <xf numFmtId="0" fontId="14" fillId="0" borderId="0" xfId="55" applyNumberFormat="1" applyFont="1" applyBorder="1" applyAlignment="1">
      <alignment horizontal="left"/>
      <protection/>
    </xf>
    <xf numFmtId="0" fontId="9" fillId="0" borderId="0" xfId="55" applyNumberFormat="1" applyFont="1" applyBorder="1" applyAlignment="1">
      <alignment horizontal="center" vertical="top"/>
      <protection/>
    </xf>
    <xf numFmtId="0" fontId="8" fillId="0" borderId="0" xfId="55" applyNumberFormat="1" applyFont="1" applyBorder="1" applyAlignment="1">
      <alignment horizontal="center"/>
      <protection/>
    </xf>
    <xf numFmtId="0" fontId="16" fillId="0" borderId="0" xfId="55" applyNumberFormat="1" applyFont="1" applyBorder="1" applyAlignment="1">
      <alignment horizontal="left"/>
      <protection/>
    </xf>
    <xf numFmtId="44" fontId="18" fillId="0" borderId="0" xfId="0" applyNumberFormat="1" applyFont="1" applyFill="1" applyAlignment="1">
      <alignment vertical="top" wrapText="1"/>
    </xf>
    <xf numFmtId="49" fontId="64" fillId="0" borderId="0" xfId="44" applyNumberFormat="1" applyFont="1" applyFill="1" applyAlignment="1" quotePrefix="1">
      <alignment vertical="top" wrapText="1"/>
    </xf>
    <xf numFmtId="49" fontId="18" fillId="0" borderId="0" xfId="0" applyNumberFormat="1" applyFont="1" applyFill="1" applyAlignment="1">
      <alignment vertical="top" wrapText="1"/>
    </xf>
    <xf numFmtId="49" fontId="17" fillId="0" borderId="0" xfId="0" applyNumberFormat="1" applyFont="1" applyFill="1" applyAlignment="1">
      <alignment vertical="center" wrapText="1"/>
    </xf>
    <xf numFmtId="44" fontId="63" fillId="0" borderId="0" xfId="0" applyNumberFormat="1" applyFont="1" applyFill="1" applyAlignment="1">
      <alignment horizontal="center" vertical="center" wrapText="1"/>
    </xf>
    <xf numFmtId="44" fontId="63" fillId="0" borderId="10" xfId="0" applyNumberFormat="1" applyFont="1" applyFill="1" applyBorder="1" applyAlignment="1">
      <alignment vertical="top" wrapText="1"/>
    </xf>
    <xf numFmtId="0" fontId="63" fillId="0" borderId="10" xfId="0" applyNumberFormat="1" applyFont="1" applyFill="1" applyBorder="1" applyAlignment="1">
      <alignment horizontal="center" vertical="center" wrapText="1"/>
    </xf>
    <xf numFmtId="173" fontId="61" fillId="0" borderId="10" xfId="0" applyNumberFormat="1" applyFont="1" applyFill="1" applyBorder="1" applyAlignment="1">
      <alignment vertical="top"/>
    </xf>
    <xf numFmtId="174" fontId="61" fillId="0" borderId="10" xfId="0" applyNumberFormat="1" applyFont="1" applyFill="1" applyBorder="1" applyAlignment="1">
      <alignment vertical="top"/>
    </xf>
    <xf numFmtId="173" fontId="61" fillId="0" borderId="16" xfId="0" applyNumberFormat="1" applyFont="1" applyFill="1" applyBorder="1" applyAlignment="1">
      <alignment vertical="top"/>
    </xf>
    <xf numFmtId="44" fontId="61" fillId="0" borderId="10" xfId="0" applyNumberFormat="1" applyFont="1" applyFill="1" applyBorder="1" applyAlignment="1">
      <alignment horizontal="center" vertical="center"/>
    </xf>
    <xf numFmtId="44" fontId="61" fillId="0" borderId="10" xfId="0" applyNumberFormat="1" applyFont="1" applyFill="1" applyBorder="1" applyAlignment="1">
      <alignment horizontal="center" vertical="center" wrapText="1"/>
    </xf>
    <xf numFmtId="49" fontId="63" fillId="0" borderId="10" xfId="0" applyNumberFormat="1" applyFont="1" applyFill="1" applyBorder="1" applyAlignment="1">
      <alignment vertical="top" wrapText="1"/>
    </xf>
    <xf numFmtId="0" fontId="61" fillId="0" borderId="11" xfId="0" applyNumberFormat="1" applyFont="1" applyFill="1" applyBorder="1" applyAlignment="1">
      <alignment horizontal="center" vertical="center" wrapText="1"/>
    </xf>
    <xf numFmtId="0" fontId="62" fillId="0" borderId="11" xfId="0" applyNumberFormat="1" applyFont="1" applyFill="1" applyBorder="1" applyAlignment="1">
      <alignment horizontal="center" vertical="center" wrapText="1"/>
    </xf>
    <xf numFmtId="1" fontId="61" fillId="0" borderId="10" xfId="0" applyNumberFormat="1" applyFont="1" applyFill="1" applyBorder="1" applyAlignment="1">
      <alignment vertical="top"/>
    </xf>
    <xf numFmtId="44" fontId="62" fillId="0" borderId="28" xfId="0" applyNumberFormat="1" applyFont="1" applyFill="1" applyBorder="1" applyAlignment="1">
      <alignment horizontal="center" vertical="top"/>
    </xf>
    <xf numFmtId="44" fontId="61" fillId="0" borderId="28" xfId="0" applyNumberFormat="1" applyFont="1" applyFill="1" applyBorder="1" applyAlignment="1">
      <alignment horizontal="center" vertical="center"/>
    </xf>
    <xf numFmtId="44" fontId="61" fillId="0" borderId="28" xfId="0" applyNumberFormat="1" applyFont="1" applyFill="1" applyBorder="1" applyAlignment="1">
      <alignment vertical="top"/>
    </xf>
    <xf numFmtId="173" fontId="62" fillId="0" borderId="10" xfId="0" applyNumberFormat="1" applyFont="1" applyFill="1" applyBorder="1" applyAlignment="1">
      <alignment vertical="top"/>
    </xf>
    <xf numFmtId="176" fontId="62" fillId="0" borderId="10" xfId="0" applyNumberFormat="1" applyFont="1" applyFill="1" applyBorder="1" applyAlignment="1">
      <alignment vertical="top"/>
    </xf>
    <xf numFmtId="44" fontId="62" fillId="0" borderId="10" xfId="0" applyNumberFormat="1" applyFont="1" applyFill="1" applyBorder="1" applyAlignment="1">
      <alignment horizontal="center" vertical="center"/>
    </xf>
    <xf numFmtId="173" fontId="61" fillId="0" borderId="10" xfId="0" applyNumberFormat="1" applyFont="1" applyFill="1" applyBorder="1" applyAlignment="1">
      <alignment horizontal="left" vertical="top"/>
    </xf>
    <xf numFmtId="173" fontId="61" fillId="0" borderId="10" xfId="0" applyNumberFormat="1" applyFont="1" applyFill="1" applyBorder="1" applyAlignment="1">
      <alignment horizontal="center" vertical="center"/>
    </xf>
    <xf numFmtId="173" fontId="61" fillId="0" borderId="10" xfId="0" applyNumberFormat="1" applyFont="1" applyFill="1" applyBorder="1" applyAlignment="1">
      <alignment horizontal="left" vertical="center"/>
    </xf>
    <xf numFmtId="174" fontId="61" fillId="0" borderId="10" xfId="0" applyNumberFormat="1" applyFont="1" applyFill="1" applyBorder="1" applyAlignment="1">
      <alignment horizontal="left" vertical="top"/>
    </xf>
    <xf numFmtId="49" fontId="62" fillId="0" borderId="10" xfId="0" applyNumberFormat="1" applyFont="1" applyFill="1" applyBorder="1" applyAlignment="1">
      <alignment horizontal="center" vertical="center"/>
    </xf>
    <xf numFmtId="2" fontId="61" fillId="0" borderId="10" xfId="0" applyNumberFormat="1" applyFont="1" applyFill="1" applyBorder="1" applyAlignment="1">
      <alignment horizontal="center" vertical="center"/>
    </xf>
    <xf numFmtId="2" fontId="61" fillId="0" borderId="10" xfId="0" applyNumberFormat="1" applyFont="1" applyFill="1" applyBorder="1" applyAlignment="1">
      <alignment horizontal="center" vertical="center" wrapText="1"/>
    </xf>
    <xf numFmtId="1" fontId="61" fillId="0" borderId="10" xfId="0" applyNumberFormat="1" applyFont="1" applyFill="1" applyBorder="1" applyAlignment="1">
      <alignment horizontal="center" vertical="center"/>
    </xf>
    <xf numFmtId="1" fontId="61" fillId="0" borderId="10" xfId="0" applyNumberFormat="1" applyFont="1" applyFill="1" applyBorder="1" applyAlignment="1">
      <alignment horizontal="center" vertical="center" wrapText="1"/>
    </xf>
    <xf numFmtId="174" fontId="61" fillId="0" borderId="10" xfId="0" applyNumberFormat="1" applyFont="1" applyFill="1" applyBorder="1" applyAlignment="1">
      <alignment horizontal="left" vertical="center"/>
    </xf>
    <xf numFmtId="2" fontId="61" fillId="0" borderId="10" xfId="0" applyNumberFormat="1" applyFont="1" applyFill="1" applyBorder="1" applyAlignment="1">
      <alignment horizontal="left" vertical="center" wrapText="1"/>
    </xf>
    <xf numFmtId="2" fontId="61" fillId="0" borderId="10" xfId="0" applyNumberFormat="1" applyFont="1" applyFill="1" applyBorder="1" applyAlignment="1">
      <alignment horizontal="left" vertical="top"/>
    </xf>
    <xf numFmtId="2" fontId="61" fillId="0" borderId="10" xfId="0" applyNumberFormat="1" applyFont="1" applyFill="1" applyBorder="1" applyAlignment="1">
      <alignment horizontal="left" vertical="center"/>
    </xf>
    <xf numFmtId="173" fontId="61" fillId="0" borderId="29" xfId="0" applyNumberFormat="1" applyFont="1" applyFill="1" applyBorder="1" applyAlignment="1">
      <alignment horizontal="left" vertical="top"/>
    </xf>
    <xf numFmtId="2" fontId="62" fillId="0" borderId="10" xfId="0" applyNumberFormat="1" applyFont="1" applyFill="1" applyBorder="1" applyAlignment="1">
      <alignment horizontal="left" vertical="center"/>
    </xf>
    <xf numFmtId="173" fontId="61" fillId="0" borderId="10" xfId="0" applyNumberFormat="1" applyFont="1" applyFill="1" applyBorder="1" applyAlignment="1">
      <alignment horizontal="left" vertical="center" wrapText="1"/>
    </xf>
    <xf numFmtId="0" fontId="61" fillId="0" borderId="11" xfId="0" applyNumberFormat="1" applyFont="1" applyFill="1" applyBorder="1" applyAlignment="1">
      <alignment horizontal="center" vertical="center" wrapText="1"/>
    </xf>
    <xf numFmtId="0" fontId="62" fillId="0" borderId="11" xfId="0" applyNumberFormat="1" applyFont="1" applyFill="1" applyBorder="1" applyAlignment="1">
      <alignment horizontal="center" vertical="center" wrapText="1"/>
    </xf>
    <xf numFmtId="44" fontId="61" fillId="0" borderId="10" xfId="0" applyNumberFormat="1" applyFont="1" applyFill="1" applyBorder="1" applyAlignment="1">
      <alignment horizontal="center" vertical="center" wrapText="1"/>
    </xf>
    <xf numFmtId="44" fontId="62" fillId="0" borderId="10" xfId="0" applyNumberFormat="1" applyFont="1" applyFill="1" applyBorder="1" applyAlignment="1">
      <alignment horizontal="center" vertical="center" wrapText="1"/>
    </xf>
    <xf numFmtId="175" fontId="62" fillId="0" borderId="10" xfId="0" applyNumberFormat="1" applyFont="1" applyFill="1" applyBorder="1" applyAlignment="1">
      <alignment horizontal="center" vertical="top"/>
    </xf>
    <xf numFmtId="172" fontId="62" fillId="0" borderId="10" xfId="0" applyNumberFormat="1" applyFont="1" applyFill="1" applyBorder="1" applyAlignment="1">
      <alignment horizontal="center" vertical="top"/>
    </xf>
    <xf numFmtId="9" fontId="63" fillId="0" borderId="10" xfId="59" applyFont="1" applyFill="1" applyBorder="1" applyAlignment="1">
      <alignment vertical="top" wrapText="1"/>
    </xf>
    <xf numFmtId="9" fontId="61" fillId="0" borderId="10" xfId="59" applyFont="1" applyFill="1" applyBorder="1" applyAlignment="1">
      <alignment vertical="top" wrapText="1"/>
    </xf>
    <xf numFmtId="9" fontId="63" fillId="0" borderId="10" xfId="59" applyFont="1" applyFill="1" applyBorder="1" applyAlignment="1">
      <alignment horizontal="center" vertical="center" wrapText="1"/>
    </xf>
    <xf numFmtId="9" fontId="63" fillId="0" borderId="0" xfId="59" applyFont="1" applyFill="1" applyAlignment="1">
      <alignment vertical="top" wrapText="1"/>
    </xf>
    <xf numFmtId="44" fontId="61" fillId="0" borderId="10" xfId="0" applyNumberFormat="1" applyFont="1" applyFill="1" applyBorder="1" applyAlignment="1">
      <alignment horizontal="center" vertical="center"/>
    </xf>
    <xf numFmtId="44" fontId="61" fillId="0" borderId="10" xfId="0" applyNumberFormat="1" applyFont="1" applyFill="1" applyBorder="1" applyAlignment="1">
      <alignment horizontal="center" vertical="center" wrapText="1"/>
    </xf>
    <xf numFmtId="49" fontId="61" fillId="0" borderId="29" xfId="0" applyNumberFormat="1" applyFont="1" applyFill="1" applyBorder="1" applyAlignment="1">
      <alignment horizontal="left" vertical="center" wrapText="1"/>
    </xf>
    <xf numFmtId="2" fontId="62" fillId="0" borderId="10" xfId="0" applyNumberFormat="1" applyFont="1" applyFill="1" applyBorder="1" applyAlignment="1">
      <alignment horizontal="center" vertical="center"/>
    </xf>
    <xf numFmtId="44" fontId="62" fillId="0" borderId="11" xfId="0" applyNumberFormat="1" applyFont="1" applyFill="1" applyBorder="1" applyAlignment="1">
      <alignment vertical="center" wrapText="1"/>
    </xf>
    <xf numFmtId="0" fontId="61" fillId="0" borderId="11" xfId="0" applyNumberFormat="1" applyFont="1" applyFill="1" applyBorder="1" applyAlignment="1">
      <alignment horizontal="center" vertical="center" wrapText="1"/>
    </xf>
    <xf numFmtId="42" fontId="61" fillId="0" borderId="10" xfId="0" applyNumberFormat="1" applyFont="1" applyFill="1" applyBorder="1" applyAlignment="1">
      <alignment vertical="top"/>
    </xf>
    <xf numFmtId="42" fontId="62" fillId="0" borderId="10" xfId="0" applyNumberFormat="1" applyFont="1" applyFill="1" applyBorder="1" applyAlignment="1">
      <alignment vertical="top"/>
    </xf>
    <xf numFmtId="49" fontId="61" fillId="0" borderId="30" xfId="0" applyNumberFormat="1" applyFont="1" applyFill="1" applyBorder="1" applyAlignment="1">
      <alignment horizontal="left" vertical="center" wrapText="1" indent="1"/>
    </xf>
    <xf numFmtId="0" fontId="61" fillId="0" borderId="31" xfId="0" applyNumberFormat="1" applyFont="1" applyFill="1" applyBorder="1" applyAlignment="1">
      <alignment horizontal="center" vertical="center" wrapText="1"/>
    </xf>
    <xf numFmtId="49" fontId="61" fillId="0" borderId="16" xfId="0" applyNumberFormat="1" applyFont="1" applyFill="1" applyBorder="1" applyAlignment="1">
      <alignment vertical="top"/>
    </xf>
    <xf numFmtId="44" fontId="61" fillId="0" borderId="10" xfId="0" applyNumberFormat="1" applyFont="1" applyFill="1" applyBorder="1" applyAlignment="1">
      <alignment horizontal="center" vertical="center"/>
    </xf>
    <xf numFmtId="44" fontId="61" fillId="0" borderId="10" xfId="0" applyNumberFormat="1" applyFont="1" applyFill="1" applyBorder="1" applyAlignment="1">
      <alignment horizontal="center" vertical="center" wrapText="1"/>
    </xf>
    <xf numFmtId="49" fontId="61" fillId="0" borderId="29" xfId="0" applyNumberFormat="1" applyFont="1" applyFill="1" applyBorder="1" applyAlignment="1">
      <alignment horizontal="center" vertical="center" wrapText="1"/>
    </xf>
    <xf numFmtId="49" fontId="61" fillId="0" borderId="30" xfId="0" applyNumberFormat="1" applyFont="1" applyFill="1" applyBorder="1" applyAlignment="1">
      <alignment vertical="center" wrapText="1"/>
    </xf>
    <xf numFmtId="44" fontId="61" fillId="0" borderId="10" xfId="0" applyNumberFormat="1" applyFont="1" applyFill="1" applyBorder="1" applyAlignment="1">
      <alignment horizontal="center" vertical="center" wrapText="1"/>
    </xf>
    <xf numFmtId="172" fontId="61" fillId="0" borderId="29" xfId="0" applyNumberFormat="1" applyFont="1" applyFill="1" applyBorder="1" applyAlignment="1">
      <alignment horizontal="center" vertical="center"/>
    </xf>
    <xf numFmtId="0" fontId="62" fillId="0" borderId="0" xfId="0" applyNumberFormat="1" applyFont="1" applyFill="1" applyAlignment="1">
      <alignment horizontal="center" vertical="center" wrapText="1"/>
    </xf>
    <xf numFmtId="0" fontId="65" fillId="0" borderId="0" xfId="0" applyNumberFormat="1" applyFont="1" applyFill="1" applyAlignment="1">
      <alignment horizontal="left" vertical="center" wrapText="1"/>
    </xf>
    <xf numFmtId="0" fontId="62" fillId="0" borderId="0" xfId="0" applyNumberFormat="1" applyFont="1" applyFill="1" applyBorder="1" applyAlignment="1">
      <alignment horizontal="center" vertical="center" wrapText="1"/>
    </xf>
    <xf numFmtId="49" fontId="63" fillId="0" borderId="0" xfId="0" applyNumberFormat="1" applyFont="1" applyFill="1" applyAlignment="1">
      <alignment horizontal="left" vertical="top" wrapText="1"/>
    </xf>
    <xf numFmtId="0" fontId="5" fillId="0" borderId="0" xfId="0" applyNumberFormat="1" applyFont="1" applyFill="1" applyBorder="1" applyAlignment="1">
      <alignment horizontal="center" vertical="center" wrapText="1"/>
    </xf>
    <xf numFmtId="4" fontId="62" fillId="0" borderId="32" xfId="0" applyNumberFormat="1" applyFont="1" applyFill="1" applyBorder="1" applyAlignment="1">
      <alignment horizontal="center" vertical="center" wrapText="1"/>
    </xf>
    <xf numFmtId="0" fontId="61" fillId="0" borderId="11" xfId="0" applyNumberFormat="1" applyFont="1" applyFill="1" applyBorder="1" applyAlignment="1">
      <alignment horizontal="center" vertical="center" wrapText="1"/>
    </xf>
    <xf numFmtId="0" fontId="62" fillId="0" borderId="11" xfId="0" applyNumberFormat="1" applyFont="1" applyFill="1" applyBorder="1" applyAlignment="1">
      <alignment horizontal="center" vertical="center" wrapText="1"/>
    </xf>
    <xf numFmtId="0" fontId="61" fillId="0" borderId="13" xfId="0" applyNumberFormat="1" applyFont="1" applyFill="1" applyBorder="1" applyAlignment="1">
      <alignment horizontal="center" vertical="center" wrapText="1"/>
    </xf>
    <xf numFmtId="0" fontId="61" fillId="0" borderId="14" xfId="0" applyNumberFormat="1" applyFont="1" applyFill="1" applyBorder="1" applyAlignment="1">
      <alignment horizontal="center" vertical="center" wrapText="1"/>
    </xf>
    <xf numFmtId="0" fontId="61" fillId="0" borderId="31" xfId="0" applyNumberFormat="1" applyFont="1" applyFill="1" applyBorder="1" applyAlignment="1">
      <alignment horizontal="center" vertical="center" wrapText="1"/>
    </xf>
    <xf numFmtId="49" fontId="61" fillId="0" borderId="0" xfId="0" applyNumberFormat="1" applyFont="1" applyFill="1" applyAlignment="1">
      <alignment horizontal="left" vertical="center" wrapText="1"/>
    </xf>
    <xf numFmtId="0" fontId="61" fillId="0" borderId="10" xfId="0" applyNumberFormat="1" applyFont="1" applyFill="1" applyBorder="1" applyAlignment="1">
      <alignment horizontal="center" vertical="center" wrapText="1"/>
    </xf>
    <xf numFmtId="4" fontId="62" fillId="0" borderId="0" xfId="0" applyNumberFormat="1" applyFont="1" applyFill="1" applyBorder="1" applyAlignment="1">
      <alignment horizontal="center" vertical="center" wrapText="1"/>
    </xf>
    <xf numFmtId="0" fontId="61" fillId="0" borderId="15" xfId="0" applyNumberFormat="1" applyFont="1" applyFill="1" applyBorder="1" applyAlignment="1">
      <alignment horizontal="center" vertical="center" wrapText="1"/>
    </xf>
    <xf numFmtId="0" fontId="61" fillId="0" borderId="33" xfId="0" applyNumberFormat="1" applyFont="1" applyFill="1" applyBorder="1" applyAlignment="1">
      <alignment horizontal="center" vertical="center" wrapText="1"/>
    </xf>
    <xf numFmtId="0" fontId="61" fillId="0" borderId="34" xfId="0" applyNumberFormat="1" applyFont="1" applyFill="1" applyBorder="1" applyAlignment="1">
      <alignment horizontal="center" vertical="center" wrapText="1"/>
    </xf>
    <xf numFmtId="0" fontId="61" fillId="0" borderId="29" xfId="0" applyNumberFormat="1" applyFont="1" applyFill="1" applyBorder="1" applyAlignment="1">
      <alignment horizontal="center" vertical="center" wrapText="1"/>
    </xf>
    <xf numFmtId="0" fontId="61" fillId="0" borderId="35" xfId="0" applyNumberFormat="1" applyFont="1" applyFill="1" applyBorder="1" applyAlignment="1">
      <alignment horizontal="center" vertical="center" wrapText="1"/>
    </xf>
    <xf numFmtId="0" fontId="61" fillId="0" borderId="30" xfId="0" applyNumberFormat="1" applyFont="1" applyFill="1" applyBorder="1" applyAlignment="1">
      <alignment horizontal="center" vertical="center" wrapText="1"/>
    </xf>
    <xf numFmtId="44" fontId="61" fillId="0" borderId="10" xfId="0" applyNumberFormat="1" applyFont="1" applyFill="1" applyBorder="1" applyAlignment="1">
      <alignment horizontal="center" vertical="center" wrapText="1"/>
    </xf>
    <xf numFmtId="44" fontId="62" fillId="0" borderId="29" xfId="0" applyNumberFormat="1" applyFont="1" applyFill="1" applyBorder="1" applyAlignment="1">
      <alignment horizontal="center" vertical="top"/>
    </xf>
    <xf numFmtId="44" fontId="62" fillId="0" borderId="30" xfId="0" applyNumberFormat="1" applyFont="1" applyFill="1" applyBorder="1" applyAlignment="1">
      <alignment horizontal="center" vertical="top"/>
    </xf>
    <xf numFmtId="49" fontId="61" fillId="0" borderId="0" xfId="0" applyNumberFormat="1" applyFont="1" applyFill="1" applyAlignment="1">
      <alignment horizontal="left"/>
    </xf>
    <xf numFmtId="44" fontId="62" fillId="0" borderId="0" xfId="0" applyNumberFormat="1" applyFont="1" applyFill="1" applyAlignment="1">
      <alignment horizontal="center" vertical="center"/>
    </xf>
    <xf numFmtId="44" fontId="62" fillId="0" borderId="16" xfId="0" applyNumberFormat="1" applyFont="1" applyFill="1" applyBorder="1" applyAlignment="1">
      <alignment horizontal="center" vertical="center"/>
    </xf>
    <xf numFmtId="44" fontId="61" fillId="0" borderId="10" xfId="0" applyNumberFormat="1" applyFont="1" applyFill="1" applyBorder="1" applyAlignment="1">
      <alignment horizontal="center" vertical="center"/>
    </xf>
    <xf numFmtId="44" fontId="61" fillId="0" borderId="10" xfId="0" applyNumberFormat="1" applyFont="1" applyFill="1" applyBorder="1" applyAlignment="1">
      <alignment horizontal="center" vertical="top"/>
    </xf>
    <xf numFmtId="44" fontId="62" fillId="0" borderId="16" xfId="0" applyNumberFormat="1" applyFont="1" applyFill="1" applyBorder="1" applyAlignment="1">
      <alignment horizontal="center" vertical="center" wrapText="1"/>
    </xf>
    <xf numFmtId="49" fontId="3" fillId="0" borderId="36" xfId="55" applyNumberFormat="1" applyFont="1" applyFill="1" applyBorder="1" applyAlignment="1">
      <alignment horizontal="center"/>
      <protection/>
    </xf>
    <xf numFmtId="49" fontId="3" fillId="0" borderId="37" xfId="55" applyNumberFormat="1" applyFont="1" applyFill="1" applyBorder="1" applyAlignment="1">
      <alignment horizontal="center"/>
      <protection/>
    </xf>
    <xf numFmtId="49" fontId="3" fillId="0" borderId="38" xfId="55" applyNumberFormat="1" applyFont="1" applyFill="1" applyBorder="1" applyAlignment="1">
      <alignment horizontal="center"/>
      <protection/>
    </xf>
    <xf numFmtId="49" fontId="8" fillId="0" borderId="39" xfId="55" applyNumberFormat="1" applyFont="1" applyFill="1" applyBorder="1" applyAlignment="1">
      <alignment horizontal="center"/>
      <protection/>
    </xf>
    <xf numFmtId="49" fontId="8" fillId="0" borderId="37" xfId="55" applyNumberFormat="1" applyFont="1" applyFill="1" applyBorder="1" applyAlignment="1">
      <alignment horizontal="center"/>
      <protection/>
    </xf>
    <xf numFmtId="49" fontId="8" fillId="0" borderId="38" xfId="55" applyNumberFormat="1" applyFont="1" applyFill="1" applyBorder="1" applyAlignment="1">
      <alignment horizontal="center"/>
      <protection/>
    </xf>
    <xf numFmtId="0" fontId="8" fillId="0" borderId="35" xfId="55" applyNumberFormat="1" applyFont="1" applyFill="1" applyBorder="1" applyAlignment="1">
      <alignment horizontal="center" wrapText="1"/>
      <protection/>
    </xf>
    <xf numFmtId="0" fontId="8" fillId="0" borderId="40" xfId="55" applyNumberFormat="1" applyFont="1" applyFill="1" applyBorder="1" applyAlignment="1">
      <alignment horizontal="center" wrapText="1"/>
      <protection/>
    </xf>
    <xf numFmtId="2" fontId="8" fillId="0" borderId="36" xfId="55" applyNumberFormat="1" applyFont="1" applyFill="1" applyBorder="1" applyAlignment="1">
      <alignment horizontal="center"/>
      <protection/>
    </xf>
    <xf numFmtId="2" fontId="8" fillId="0" borderId="37" xfId="55" applyNumberFormat="1" applyFont="1" applyFill="1" applyBorder="1" applyAlignment="1">
      <alignment horizontal="center"/>
      <protection/>
    </xf>
    <xf numFmtId="2" fontId="8" fillId="0" borderId="38" xfId="55" applyNumberFormat="1" applyFont="1" applyFill="1" applyBorder="1" applyAlignment="1">
      <alignment horizontal="center"/>
      <protection/>
    </xf>
    <xf numFmtId="2" fontId="8" fillId="0" borderId="41" xfId="55" applyNumberFormat="1" applyFont="1" applyFill="1" applyBorder="1" applyAlignment="1">
      <alignment horizontal="center"/>
      <protection/>
    </xf>
    <xf numFmtId="49" fontId="8" fillId="0" borderId="42" xfId="55" applyNumberFormat="1" applyFont="1" applyFill="1" applyBorder="1" applyAlignment="1">
      <alignment horizontal="center"/>
      <protection/>
    </xf>
    <xf numFmtId="2" fontId="8" fillId="0" borderId="42" xfId="55" applyNumberFormat="1" applyFont="1" applyFill="1" applyBorder="1" applyAlignment="1">
      <alignment horizontal="center"/>
      <protection/>
    </xf>
    <xf numFmtId="2" fontId="8" fillId="0" borderId="43" xfId="55" applyNumberFormat="1" applyFont="1" applyFill="1" applyBorder="1" applyAlignment="1">
      <alignment horizontal="center"/>
      <protection/>
    </xf>
    <xf numFmtId="0" fontId="9" fillId="0" borderId="28" xfId="55" applyNumberFormat="1" applyFont="1" applyBorder="1" applyAlignment="1">
      <alignment horizontal="center" vertical="center"/>
      <protection/>
    </xf>
    <xf numFmtId="0" fontId="9" fillId="0" borderId="0" xfId="55" applyNumberFormat="1" applyFont="1" applyBorder="1" applyAlignment="1">
      <alignment horizontal="center" vertical="center"/>
      <protection/>
    </xf>
    <xf numFmtId="0" fontId="8" fillId="0" borderId="30" xfId="55" applyNumberFormat="1" applyFont="1" applyFill="1" applyBorder="1" applyAlignment="1">
      <alignment horizontal="center" wrapText="1"/>
      <protection/>
    </xf>
    <xf numFmtId="0" fontId="8" fillId="0" borderId="10" xfId="55" applyNumberFormat="1" applyFont="1" applyFill="1" applyBorder="1" applyAlignment="1">
      <alignment horizontal="center" wrapText="1"/>
      <protection/>
    </xf>
    <xf numFmtId="0" fontId="8" fillId="0" borderId="29" xfId="55" applyNumberFormat="1" applyFont="1" applyFill="1" applyBorder="1" applyAlignment="1">
      <alignment horizontal="center" wrapText="1"/>
      <protection/>
    </xf>
    <xf numFmtId="49" fontId="8" fillId="0" borderId="44" xfId="55" applyNumberFormat="1" applyFont="1" applyFill="1" applyBorder="1" applyAlignment="1">
      <alignment horizontal="center"/>
      <protection/>
    </xf>
    <xf numFmtId="49" fontId="3" fillId="0" borderId="42" xfId="55" applyNumberFormat="1" applyFont="1" applyFill="1" applyBorder="1" applyAlignment="1">
      <alignment horizontal="center"/>
      <protection/>
    </xf>
    <xf numFmtId="0" fontId="8" fillId="0" borderId="16" xfId="55" applyNumberFormat="1" applyFont="1" applyFill="1" applyBorder="1" applyAlignment="1">
      <alignment horizontal="center"/>
      <protection/>
    </xf>
    <xf numFmtId="0" fontId="8" fillId="0" borderId="0" xfId="55" applyNumberFormat="1" applyFont="1" applyBorder="1" applyAlignment="1">
      <alignment horizontal="right"/>
      <protection/>
    </xf>
    <xf numFmtId="49" fontId="8" fillId="0" borderId="16" xfId="55" applyNumberFormat="1" applyFont="1" applyFill="1" applyBorder="1" applyAlignment="1">
      <alignment horizontal="center"/>
      <protection/>
    </xf>
    <xf numFmtId="0" fontId="8" fillId="0" borderId="0" xfId="55" applyNumberFormat="1" applyFont="1" applyBorder="1" applyAlignment="1">
      <alignment horizontal="left"/>
      <protection/>
    </xf>
    <xf numFmtId="49" fontId="8" fillId="0" borderId="16" xfId="55" applyNumberFormat="1" applyFont="1" applyFill="1" applyBorder="1" applyAlignment="1">
      <alignment horizontal="left"/>
      <protection/>
    </xf>
    <xf numFmtId="0" fontId="10" fillId="0" borderId="21" xfId="55" applyNumberFormat="1" applyFont="1" applyBorder="1" applyAlignment="1">
      <alignment horizontal="center"/>
      <protection/>
    </xf>
    <xf numFmtId="0" fontId="10" fillId="0" borderId="0" xfId="55" applyNumberFormat="1" applyFont="1" applyBorder="1" applyAlignment="1">
      <alignment horizontal="center"/>
      <protection/>
    </xf>
    <xf numFmtId="0" fontId="9" fillId="0" borderId="28" xfId="55" applyNumberFormat="1" applyFont="1" applyBorder="1" applyAlignment="1">
      <alignment horizontal="center" vertical="top"/>
      <protection/>
    </xf>
    <xf numFmtId="0" fontId="9" fillId="0" borderId="0" xfId="55" applyNumberFormat="1" applyFont="1" applyBorder="1" applyAlignment="1">
      <alignment horizontal="center" vertical="top"/>
      <protection/>
    </xf>
    <xf numFmtId="0" fontId="8" fillId="0" borderId="16" xfId="55" applyNumberFormat="1" applyFont="1" applyFill="1" applyBorder="1" applyAlignment="1">
      <alignment horizontal="center" wrapText="1"/>
      <protection/>
    </xf>
    <xf numFmtId="0" fontId="8" fillId="0" borderId="45" xfId="55" applyNumberFormat="1" applyFont="1" applyFill="1" applyBorder="1" applyAlignment="1">
      <alignment horizontal="center"/>
      <protection/>
    </xf>
    <xf numFmtId="0" fontId="8" fillId="0" borderId="46" xfId="55" applyNumberFormat="1" applyFont="1" applyFill="1" applyBorder="1" applyAlignment="1">
      <alignment horizontal="center"/>
      <protection/>
    </xf>
    <xf numFmtId="0" fontId="8" fillId="0" borderId="47" xfId="55" applyNumberFormat="1" applyFont="1" applyFill="1" applyBorder="1" applyAlignment="1">
      <alignment horizontal="center"/>
      <protection/>
    </xf>
    <xf numFmtId="0" fontId="10" fillId="0" borderId="48" xfId="55" applyNumberFormat="1" applyFont="1" applyBorder="1" applyAlignment="1">
      <alignment horizontal="center"/>
      <protection/>
    </xf>
    <xf numFmtId="0" fontId="10" fillId="0" borderId="23" xfId="55" applyNumberFormat="1" applyFont="1" applyBorder="1" applyAlignment="1">
      <alignment horizontal="center"/>
      <protection/>
    </xf>
    <xf numFmtId="0" fontId="8" fillId="0" borderId="49" xfId="55" applyNumberFormat="1" applyFont="1" applyBorder="1" applyAlignment="1">
      <alignment horizontal="center" vertical="top"/>
      <protection/>
    </xf>
    <xf numFmtId="0" fontId="8" fillId="0" borderId="50" xfId="55" applyNumberFormat="1" applyFont="1" applyBorder="1" applyAlignment="1">
      <alignment horizontal="center" vertical="top"/>
      <protection/>
    </xf>
    <xf numFmtId="0" fontId="8" fillId="0" borderId="30" xfId="55" applyNumberFormat="1" applyFont="1" applyBorder="1" applyAlignment="1">
      <alignment horizontal="center" vertical="top"/>
      <protection/>
    </xf>
    <xf numFmtId="0" fontId="8" fillId="0" borderId="10" xfId="55" applyNumberFormat="1" applyFont="1" applyBorder="1" applyAlignment="1">
      <alignment horizontal="center" vertical="top"/>
      <protection/>
    </xf>
    <xf numFmtId="0" fontId="8" fillId="0" borderId="51" xfId="55" applyNumberFormat="1" applyFont="1" applyBorder="1" applyAlignment="1">
      <alignment horizontal="center" vertical="top"/>
      <protection/>
    </xf>
    <xf numFmtId="0" fontId="8" fillId="0" borderId="29" xfId="55" applyNumberFormat="1" applyFont="1" applyBorder="1" applyAlignment="1">
      <alignment horizontal="center" vertical="top"/>
      <protection/>
    </xf>
    <xf numFmtId="0" fontId="8" fillId="0" borderId="35" xfId="55" applyNumberFormat="1" applyFont="1" applyBorder="1" applyAlignment="1">
      <alignment horizontal="center" vertical="top"/>
      <protection/>
    </xf>
    <xf numFmtId="2" fontId="8" fillId="0" borderId="39" xfId="55" applyNumberFormat="1" applyFont="1" applyFill="1" applyBorder="1" applyAlignment="1">
      <alignment horizontal="center" vertical="center"/>
      <protection/>
    </xf>
    <xf numFmtId="2" fontId="8" fillId="0" borderId="37" xfId="55" applyNumberFormat="1" applyFont="1" applyFill="1" applyBorder="1" applyAlignment="1">
      <alignment horizontal="center" vertical="center"/>
      <protection/>
    </xf>
    <xf numFmtId="2" fontId="8" fillId="0" borderId="41" xfId="55" applyNumberFormat="1" applyFont="1" applyFill="1" applyBorder="1" applyAlignment="1">
      <alignment horizontal="center" vertical="center"/>
      <protection/>
    </xf>
    <xf numFmtId="0" fontId="8" fillId="0" borderId="30" xfId="55" applyNumberFormat="1" applyFont="1" applyBorder="1" applyAlignment="1">
      <alignment horizontal="center" vertical="center"/>
      <protection/>
    </xf>
    <xf numFmtId="0" fontId="8" fillId="0" borderId="10" xfId="55" applyNumberFormat="1" applyFont="1" applyBorder="1" applyAlignment="1">
      <alignment horizontal="center" vertical="center"/>
      <protection/>
    </xf>
    <xf numFmtId="0" fontId="8" fillId="0" borderId="10" xfId="55" applyNumberFormat="1" applyFont="1" applyBorder="1" applyAlignment="1">
      <alignment horizontal="center" vertical="center" wrapText="1"/>
      <protection/>
    </xf>
    <xf numFmtId="0" fontId="11" fillId="0" borderId="10" xfId="55" applyNumberFormat="1" applyFont="1" applyBorder="1" applyAlignment="1">
      <alignment horizontal="center" vertical="center" wrapText="1"/>
      <protection/>
    </xf>
    <xf numFmtId="0" fontId="11" fillId="0" borderId="10" xfId="55" applyNumberFormat="1" applyFont="1" applyBorder="1" applyAlignment="1">
      <alignment horizontal="center" vertical="center"/>
      <protection/>
    </xf>
    <xf numFmtId="0" fontId="8" fillId="0" borderId="52" xfId="55" applyNumberFormat="1" applyFont="1" applyBorder="1" applyAlignment="1">
      <alignment horizontal="center"/>
      <protection/>
    </xf>
    <xf numFmtId="0" fontId="8" fillId="0" borderId="28" xfId="55" applyNumberFormat="1" applyFont="1" applyBorder="1" applyAlignment="1">
      <alignment horizontal="center"/>
      <protection/>
    </xf>
    <xf numFmtId="0" fontId="8" fillId="0" borderId="53" xfId="55" applyNumberFormat="1" applyFont="1" applyBorder="1" applyAlignment="1">
      <alignment horizontal="center"/>
      <protection/>
    </xf>
    <xf numFmtId="0" fontId="8" fillId="0" borderId="52" xfId="55" applyNumberFormat="1" applyFont="1" applyBorder="1" applyAlignment="1">
      <alignment horizontal="center" vertical="center" wrapText="1"/>
      <protection/>
    </xf>
    <xf numFmtId="0" fontId="8" fillId="0" borderId="28" xfId="55" applyNumberFormat="1" applyFont="1" applyBorder="1" applyAlignment="1">
      <alignment horizontal="center" vertical="center" wrapText="1"/>
      <protection/>
    </xf>
    <xf numFmtId="0" fontId="8" fillId="0" borderId="53" xfId="55" applyNumberFormat="1" applyFont="1" applyBorder="1" applyAlignment="1">
      <alignment horizontal="center" vertical="center" wrapText="1"/>
      <protection/>
    </xf>
    <xf numFmtId="0" fontId="8" fillId="0" borderId="27" xfId="55" applyNumberFormat="1" applyFont="1" applyBorder="1" applyAlignment="1">
      <alignment horizontal="center" vertical="center" wrapText="1"/>
      <protection/>
    </xf>
    <xf numFmtId="0" fontId="8" fillId="0" borderId="0" xfId="55" applyNumberFormat="1" applyFont="1" applyBorder="1" applyAlignment="1">
      <alignment horizontal="center" vertical="center" wrapText="1"/>
      <protection/>
    </xf>
    <xf numFmtId="0" fontId="8" fillId="0" borderId="26" xfId="55" applyNumberFormat="1" applyFont="1" applyBorder="1" applyAlignment="1">
      <alignment horizontal="center" vertical="center" wrapText="1"/>
      <protection/>
    </xf>
    <xf numFmtId="0" fontId="8" fillId="0" borderId="25" xfId="55" applyNumberFormat="1" applyFont="1" applyBorder="1" applyAlignment="1">
      <alignment horizontal="center" vertical="center" wrapText="1"/>
      <protection/>
    </xf>
    <xf numFmtId="0" fontId="8" fillId="0" borderId="16" xfId="55" applyNumberFormat="1" applyFont="1" applyBorder="1" applyAlignment="1">
      <alignment horizontal="center" vertical="center" wrapText="1"/>
      <protection/>
    </xf>
    <xf numFmtId="0" fontId="8" fillId="0" borderId="24" xfId="55" applyNumberFormat="1" applyFont="1" applyBorder="1" applyAlignment="1">
      <alignment horizontal="center" vertical="center" wrapText="1"/>
      <protection/>
    </xf>
    <xf numFmtId="0" fontId="8" fillId="0" borderId="52" xfId="55" applyNumberFormat="1" applyFont="1" applyBorder="1" applyAlignment="1">
      <alignment horizontal="center" vertical="center"/>
      <protection/>
    </xf>
    <xf numFmtId="0" fontId="8" fillId="0" borderId="28" xfId="55" applyNumberFormat="1" applyFont="1" applyBorder="1" applyAlignment="1">
      <alignment horizontal="center" vertical="center"/>
      <protection/>
    </xf>
    <xf numFmtId="0" fontId="8" fillId="0" borderId="27" xfId="55" applyNumberFormat="1" applyFont="1" applyBorder="1" applyAlignment="1">
      <alignment horizontal="center" vertical="center"/>
      <protection/>
    </xf>
    <xf numFmtId="0" fontId="8" fillId="0" borderId="0" xfId="55" applyNumberFormat="1" applyFont="1" applyBorder="1" applyAlignment="1">
      <alignment horizontal="center" vertical="center"/>
      <protection/>
    </xf>
    <xf numFmtId="0" fontId="8" fillId="0" borderId="25" xfId="55" applyNumberFormat="1" applyFont="1" applyBorder="1" applyAlignment="1">
      <alignment horizontal="center" vertical="center"/>
      <protection/>
    </xf>
    <xf numFmtId="0" fontId="8" fillId="0" borderId="16" xfId="55" applyNumberFormat="1" applyFont="1" applyBorder="1" applyAlignment="1">
      <alignment horizontal="center" vertical="center"/>
      <protection/>
    </xf>
    <xf numFmtId="0" fontId="8" fillId="0" borderId="27" xfId="55" applyNumberFormat="1" applyFont="1" applyBorder="1" applyAlignment="1">
      <alignment horizontal="center"/>
      <protection/>
    </xf>
    <xf numFmtId="0" fontId="8" fillId="0" borderId="0" xfId="55" applyNumberFormat="1" applyFont="1" applyBorder="1" applyAlignment="1">
      <alignment horizontal="center"/>
      <protection/>
    </xf>
    <xf numFmtId="0" fontId="8" fillId="0" borderId="26" xfId="55" applyNumberFormat="1" applyFont="1" applyBorder="1" applyAlignment="1">
      <alignment horizontal="center"/>
      <protection/>
    </xf>
    <xf numFmtId="0" fontId="8" fillId="0" borderId="0" xfId="55" applyNumberFormat="1" applyFont="1" applyFill="1" applyBorder="1" applyAlignment="1">
      <alignment horizontal="left" wrapText="1"/>
      <protection/>
    </xf>
    <xf numFmtId="0" fontId="8" fillId="0" borderId="16" xfId="55" applyNumberFormat="1" applyFont="1" applyFill="1" applyBorder="1" applyAlignment="1">
      <alignment horizontal="left" wrapText="1"/>
      <protection/>
    </xf>
    <xf numFmtId="49" fontId="8" fillId="0" borderId="54" xfId="55" applyNumberFormat="1" applyFont="1" applyFill="1" applyBorder="1" applyAlignment="1">
      <alignment horizontal="center"/>
      <protection/>
    </xf>
    <xf numFmtId="49" fontId="8" fillId="0" borderId="28" xfId="55" applyNumberFormat="1" applyFont="1" applyFill="1" applyBorder="1" applyAlignment="1">
      <alignment horizontal="center"/>
      <protection/>
    </xf>
    <xf numFmtId="49" fontId="8" fillId="0" borderId="55" xfId="55" applyNumberFormat="1" applyFont="1" applyFill="1" applyBorder="1" applyAlignment="1">
      <alignment horizontal="center"/>
      <protection/>
    </xf>
    <xf numFmtId="49" fontId="8" fillId="0" borderId="56" xfId="55" applyNumberFormat="1" applyFont="1" applyFill="1" applyBorder="1" applyAlignment="1">
      <alignment horizontal="center"/>
      <protection/>
    </xf>
    <xf numFmtId="49" fontId="8" fillId="0" borderId="35" xfId="55" applyNumberFormat="1" applyFont="1" applyFill="1" applyBorder="1" applyAlignment="1">
      <alignment horizontal="center"/>
      <protection/>
    </xf>
    <xf numFmtId="49" fontId="8" fillId="0" borderId="40" xfId="55" applyNumberFormat="1" applyFont="1" applyFill="1" applyBorder="1" applyAlignment="1">
      <alignment horizontal="center"/>
      <protection/>
    </xf>
    <xf numFmtId="49" fontId="8" fillId="0" borderId="57" xfId="55" applyNumberFormat="1" applyFont="1" applyFill="1" applyBorder="1" applyAlignment="1">
      <alignment horizontal="center"/>
      <protection/>
    </xf>
    <xf numFmtId="49" fontId="8" fillId="0" borderId="58" xfId="55" applyNumberFormat="1" applyFont="1" applyFill="1" applyBorder="1" applyAlignment="1">
      <alignment horizontal="center"/>
      <protection/>
    </xf>
    <xf numFmtId="49" fontId="8" fillId="0" borderId="45" xfId="55" applyNumberFormat="1" applyFont="1" applyFill="1" applyBorder="1" applyAlignment="1">
      <alignment horizontal="center"/>
      <protection/>
    </xf>
    <xf numFmtId="49" fontId="8" fillId="0" borderId="46" xfId="55" applyNumberFormat="1" applyFont="1" applyFill="1" applyBorder="1" applyAlignment="1">
      <alignment horizontal="center"/>
      <protection/>
    </xf>
    <xf numFmtId="49" fontId="8" fillId="0" borderId="47" xfId="55" applyNumberFormat="1" applyFont="1" applyFill="1" applyBorder="1" applyAlignment="1">
      <alignment horizontal="center"/>
      <protection/>
    </xf>
    <xf numFmtId="0" fontId="8" fillId="0" borderId="0" xfId="55" applyNumberFormat="1" applyFont="1" applyFill="1" applyBorder="1" applyAlignment="1">
      <alignment horizontal="left"/>
      <protection/>
    </xf>
    <xf numFmtId="0" fontId="8" fillId="0" borderId="16" xfId="55" applyNumberFormat="1" applyFont="1" applyFill="1" applyBorder="1" applyAlignment="1">
      <alignment horizontal="left"/>
      <protection/>
    </xf>
    <xf numFmtId="49" fontId="8" fillId="0" borderId="59" xfId="55" applyNumberFormat="1" applyFont="1" applyFill="1" applyBorder="1" applyAlignment="1">
      <alignment horizontal="center"/>
      <protection/>
    </xf>
    <xf numFmtId="49" fontId="8" fillId="0" borderId="0" xfId="55" applyNumberFormat="1" applyFont="1" applyFill="1" applyBorder="1" applyAlignment="1">
      <alignment horizontal="center"/>
      <protection/>
    </xf>
    <xf numFmtId="49" fontId="8" fillId="0" borderId="60" xfId="55" applyNumberFormat="1" applyFont="1" applyFill="1" applyBorder="1" applyAlignment="1">
      <alignment horizontal="center"/>
      <protection/>
    </xf>
    <xf numFmtId="49" fontId="12" fillId="0" borderId="61" xfId="55" applyNumberFormat="1" applyFont="1" applyFill="1" applyBorder="1" applyAlignment="1">
      <alignment horizontal="center" vertical="center"/>
      <protection/>
    </xf>
    <xf numFmtId="49" fontId="12" fillId="0" borderId="62" xfId="55" applyNumberFormat="1" applyFont="1" applyFill="1" applyBorder="1" applyAlignment="1">
      <alignment horizontal="center" vertical="center"/>
      <protection/>
    </xf>
    <xf numFmtId="49" fontId="12" fillId="0" borderId="63" xfId="55" applyNumberFormat="1" applyFont="1" applyFill="1" applyBorder="1" applyAlignment="1">
      <alignment horizontal="center" vertical="center"/>
      <protection/>
    </xf>
    <xf numFmtId="49" fontId="12" fillId="0" borderId="64" xfId="55" applyNumberFormat="1" applyFont="1" applyFill="1" applyBorder="1" applyAlignment="1">
      <alignment horizontal="center" vertical="center"/>
      <protection/>
    </xf>
    <xf numFmtId="49" fontId="12" fillId="0" borderId="65" xfId="55" applyNumberFormat="1" applyFont="1" applyFill="1" applyBorder="1" applyAlignment="1">
      <alignment horizontal="center" vertical="center"/>
      <protection/>
    </xf>
    <xf numFmtId="49" fontId="12" fillId="0" borderId="66" xfId="55" applyNumberFormat="1" applyFont="1" applyFill="1" applyBorder="1" applyAlignment="1">
      <alignment horizontal="center" vertical="center"/>
      <protection/>
    </xf>
    <xf numFmtId="49" fontId="8" fillId="0" borderId="67" xfId="55" applyNumberFormat="1" applyFont="1" applyFill="1" applyBorder="1" applyAlignment="1">
      <alignment horizontal="center"/>
      <protection/>
    </xf>
    <xf numFmtId="49" fontId="8" fillId="0" borderId="10" xfId="55" applyNumberFormat="1" applyFont="1" applyFill="1" applyBorder="1" applyAlignment="1">
      <alignment horizontal="center"/>
      <protection/>
    </xf>
    <xf numFmtId="49" fontId="8" fillId="0" borderId="68" xfId="55" applyNumberFormat="1" applyFont="1" applyFill="1" applyBorder="1" applyAlignment="1">
      <alignment horizontal="center"/>
      <protection/>
    </xf>
    <xf numFmtId="49" fontId="13" fillId="0" borderId="16" xfId="55" applyNumberFormat="1" applyFont="1" applyFill="1" applyBorder="1" applyAlignment="1">
      <alignment horizontal="left"/>
      <protection/>
    </xf>
    <xf numFmtId="49" fontId="8" fillId="0" borderId="50" xfId="55" applyNumberFormat="1" applyFont="1" applyBorder="1" applyAlignment="1">
      <alignment horizontal="center" vertical="center"/>
      <protection/>
    </xf>
    <xf numFmtId="49" fontId="8" fillId="0" borderId="46" xfId="55" applyNumberFormat="1" applyFont="1" applyBorder="1" applyAlignment="1">
      <alignment horizontal="center" vertical="center"/>
      <protection/>
    </xf>
    <xf numFmtId="49" fontId="8" fillId="0" borderId="69" xfId="55" applyNumberFormat="1" applyFont="1" applyBorder="1" applyAlignment="1">
      <alignment horizontal="center" vertical="center"/>
      <protection/>
    </xf>
    <xf numFmtId="49" fontId="8" fillId="0" borderId="44" xfId="55" applyNumberFormat="1" applyFont="1" applyBorder="1" applyAlignment="1">
      <alignment horizontal="center" vertical="center"/>
      <protection/>
    </xf>
    <xf numFmtId="49" fontId="8" fillId="0" borderId="42" xfId="55" applyNumberFormat="1" applyFont="1" applyBorder="1" applyAlignment="1">
      <alignment horizontal="center" vertical="center"/>
      <protection/>
    </xf>
    <xf numFmtId="49" fontId="8" fillId="0" borderId="43" xfId="55" applyNumberFormat="1" applyFont="1" applyBorder="1" applyAlignment="1">
      <alignment horizontal="center" vertical="center"/>
      <protection/>
    </xf>
    <xf numFmtId="49" fontId="8" fillId="0" borderId="49" xfId="55" applyNumberFormat="1" applyFont="1" applyBorder="1" applyAlignment="1">
      <alignment horizontal="center" vertical="center"/>
      <protection/>
    </xf>
    <xf numFmtId="2" fontId="8" fillId="0" borderId="49" xfId="55" applyNumberFormat="1" applyFont="1" applyFill="1" applyBorder="1" applyAlignment="1">
      <alignment horizontal="center" vertical="center"/>
      <protection/>
    </xf>
    <xf numFmtId="2" fontId="8" fillId="0" borderId="70" xfId="55" applyNumberFormat="1" applyFont="1" applyFill="1" applyBorder="1" applyAlignment="1">
      <alignment horizontal="center" vertical="center"/>
      <protection/>
    </xf>
    <xf numFmtId="2" fontId="8" fillId="0" borderId="45" xfId="55" applyNumberFormat="1" applyFont="1" applyFill="1" applyBorder="1" applyAlignment="1">
      <alignment horizontal="center" vertical="center"/>
      <protection/>
    </xf>
    <xf numFmtId="2" fontId="8" fillId="0" borderId="46" xfId="55" applyNumberFormat="1" applyFont="1" applyFill="1" applyBorder="1" applyAlignment="1">
      <alignment horizontal="center" vertical="center"/>
      <protection/>
    </xf>
    <xf numFmtId="2" fontId="8" fillId="0" borderId="69" xfId="55" applyNumberFormat="1" applyFont="1" applyFill="1" applyBorder="1" applyAlignment="1">
      <alignment horizontal="center" vertical="center"/>
      <protection/>
    </xf>
    <xf numFmtId="2" fontId="8" fillId="0" borderId="10" xfId="55" applyNumberFormat="1" applyFont="1" applyFill="1" applyBorder="1" applyAlignment="1">
      <alignment horizontal="center" vertical="center"/>
      <protection/>
    </xf>
    <xf numFmtId="2" fontId="8" fillId="0" borderId="68" xfId="55" applyNumberFormat="1" applyFont="1" applyFill="1" applyBorder="1" applyAlignment="1">
      <alignment horizontal="center" vertical="center"/>
      <protection/>
    </xf>
    <xf numFmtId="49" fontId="8" fillId="0" borderId="71" xfId="55" applyNumberFormat="1" applyFont="1" applyFill="1" applyBorder="1" applyAlignment="1">
      <alignment horizontal="center"/>
      <protection/>
    </xf>
    <xf numFmtId="49" fontId="8" fillId="0" borderId="72" xfId="55" applyNumberFormat="1" applyFont="1" applyFill="1" applyBorder="1" applyAlignment="1">
      <alignment horizontal="center"/>
      <protection/>
    </xf>
    <xf numFmtId="49" fontId="8" fillId="0" borderId="73" xfId="55" applyNumberFormat="1" applyFont="1" applyFill="1" applyBorder="1" applyAlignment="1">
      <alignment horizontal="center"/>
      <protection/>
    </xf>
    <xf numFmtId="49" fontId="8" fillId="0" borderId="49" xfId="55" applyNumberFormat="1" applyFont="1" applyFill="1" applyBorder="1" applyAlignment="1">
      <alignment horizontal="center" vertical="center"/>
      <protection/>
    </xf>
    <xf numFmtId="49" fontId="3" fillId="0" borderId="49" xfId="55" applyNumberFormat="1" applyFont="1" applyFill="1" applyBorder="1" applyAlignment="1">
      <alignment horizontal="center" vertical="center"/>
      <protection/>
    </xf>
    <xf numFmtId="49" fontId="8" fillId="0" borderId="10" xfId="55" applyNumberFormat="1" applyFont="1" applyFill="1" applyBorder="1" applyAlignment="1">
      <alignment horizontal="center" vertical="center"/>
      <protection/>
    </xf>
    <xf numFmtId="49" fontId="8" fillId="0" borderId="36" xfId="55" applyNumberFormat="1" applyFont="1" applyFill="1" applyBorder="1" applyAlignment="1">
      <alignment horizontal="center"/>
      <protection/>
    </xf>
    <xf numFmtId="0" fontId="15" fillId="0" borderId="0" xfId="55" applyNumberFormat="1" applyFont="1" applyBorder="1" applyAlignment="1">
      <alignment horizontal="center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17" xfId="33"/>
    <cellStyle name="S18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66675</xdr:rowOff>
    </xdr:from>
    <xdr:to>
      <xdr:col>8</xdr:col>
      <xdr:colOff>9525</xdr:colOff>
      <xdr:row>38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5400000">
          <a:off x="0" y="66675"/>
          <a:ext cx="10001250" cy="6219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7"/>
  <sheetViews>
    <sheetView zoomScale="115" zoomScaleNormal="115" zoomScalePageLayoutView="0" workbookViewId="0" topLeftCell="A1">
      <selection activeCell="B26" sqref="B26"/>
    </sheetView>
  </sheetViews>
  <sheetFormatPr defaultColWidth="9.33203125" defaultRowHeight="12.75"/>
  <cols>
    <col min="1" max="1" width="33.83203125" style="97" customWidth="1"/>
    <col min="2" max="16384" width="9.33203125" style="95" customWidth="1"/>
  </cols>
  <sheetData>
    <row r="1" ht="21" customHeight="1">
      <c r="A1" s="98" t="s">
        <v>364</v>
      </c>
    </row>
    <row r="2" ht="14.25">
      <c r="A2" s="96" t="s">
        <v>338</v>
      </c>
    </row>
    <row r="3" ht="14.25">
      <c r="A3" s="96" t="s">
        <v>339</v>
      </c>
    </row>
    <row r="4" ht="14.25">
      <c r="A4" s="96" t="s">
        <v>340</v>
      </c>
    </row>
    <row r="5" ht="14.25">
      <c r="A5" s="96" t="s">
        <v>341</v>
      </c>
    </row>
    <row r="6" ht="14.25">
      <c r="A6" s="96" t="s">
        <v>342</v>
      </c>
    </row>
    <row r="7" ht="14.25">
      <c r="A7" s="96" t="s">
        <v>343</v>
      </c>
    </row>
    <row r="8" spans="1:2" ht="14.25">
      <c r="A8" s="96" t="s">
        <v>344</v>
      </c>
      <c r="B8" s="95" t="s">
        <v>365</v>
      </c>
    </row>
    <row r="9" ht="14.25">
      <c r="A9" s="96" t="s">
        <v>345</v>
      </c>
    </row>
    <row r="10" ht="14.25">
      <c r="A10" s="96" t="s">
        <v>346</v>
      </c>
    </row>
    <row r="11" spans="1:2" ht="14.25">
      <c r="A11" s="96" t="s">
        <v>347</v>
      </c>
      <c r="B11" s="95" t="s">
        <v>365</v>
      </c>
    </row>
    <row r="12" spans="1:2" ht="14.25">
      <c r="A12" s="96" t="s">
        <v>348</v>
      </c>
      <c r="B12" s="95" t="s">
        <v>365</v>
      </c>
    </row>
    <row r="13" spans="1:2" ht="14.25">
      <c r="A13" s="96" t="s">
        <v>349</v>
      </c>
      <c r="B13" s="95" t="s">
        <v>365</v>
      </c>
    </row>
    <row r="14" spans="1:2" ht="14.25">
      <c r="A14" s="96" t="s">
        <v>350</v>
      </c>
      <c r="B14" s="95" t="s">
        <v>365</v>
      </c>
    </row>
    <row r="15" spans="1:2" ht="14.25">
      <c r="A15" s="96" t="s">
        <v>351</v>
      </c>
      <c r="B15" s="95" t="s">
        <v>365</v>
      </c>
    </row>
    <row r="16" spans="1:2" ht="14.25">
      <c r="A16" s="96" t="s">
        <v>352</v>
      </c>
      <c r="B16" s="95" t="s">
        <v>365</v>
      </c>
    </row>
    <row r="17" spans="1:2" ht="14.25">
      <c r="A17" s="96" t="s">
        <v>353</v>
      </c>
      <c r="B17" s="95" t="s">
        <v>365</v>
      </c>
    </row>
    <row r="18" spans="1:2" ht="14.25">
      <c r="A18" s="96" t="s">
        <v>354</v>
      </c>
      <c r="B18" s="95" t="s">
        <v>365</v>
      </c>
    </row>
    <row r="19" spans="1:2" ht="14.25">
      <c r="A19" s="96" t="s">
        <v>355</v>
      </c>
      <c r="B19" s="95" t="s">
        <v>365</v>
      </c>
    </row>
    <row r="20" spans="1:2" ht="14.25">
      <c r="A20" s="96" t="s">
        <v>356</v>
      </c>
      <c r="B20" s="95" t="s">
        <v>365</v>
      </c>
    </row>
    <row r="21" spans="1:2" ht="14.25">
      <c r="A21" s="96" t="s">
        <v>357</v>
      </c>
      <c r="B21" s="95" t="s">
        <v>365</v>
      </c>
    </row>
    <row r="22" spans="1:2" ht="14.25">
      <c r="A22" s="96" t="s">
        <v>358</v>
      </c>
      <c r="B22" s="95" t="s">
        <v>365</v>
      </c>
    </row>
    <row r="23" spans="1:2" ht="14.25">
      <c r="A23" s="96" t="s">
        <v>359</v>
      </c>
      <c r="B23" s="95" t="s">
        <v>365</v>
      </c>
    </row>
    <row r="24" spans="1:2" ht="14.25">
      <c r="A24" s="96" t="s">
        <v>360</v>
      </c>
      <c r="B24" s="95" t="s">
        <v>365</v>
      </c>
    </row>
    <row r="25" spans="1:2" ht="14.25">
      <c r="A25" s="96" t="s">
        <v>361</v>
      </c>
      <c r="B25" s="95" t="s">
        <v>365</v>
      </c>
    </row>
    <row r="26" spans="1:2" ht="14.25">
      <c r="A26" s="96" t="s">
        <v>362</v>
      </c>
      <c r="B26" s="95" t="s">
        <v>365</v>
      </c>
    </row>
    <row r="27" ht="14.25">
      <c r="A27" s="96" t="s">
        <v>363</v>
      </c>
    </row>
  </sheetData>
  <sheetProtection/>
  <hyperlinks>
    <hyperlink ref="A2" location="'заголовочная'!A1" display="'заголовочная'!A1"/>
    <hyperlink ref="A3" location="'цели, виды деятельности'!A1" display="'цели, виды деятельности'!A1"/>
    <hyperlink ref="A4" location="'услуги'!A1" display="'услуги'!A1"/>
    <hyperlink ref="A5" location="'балансовая'!A1" display="'балансовая'!A1"/>
    <hyperlink ref="A6" location="'фин. состояние'!A1" display="'фин. состояние'!A1"/>
    <hyperlink ref="A7" location="'поступления и выплаты'!A1" display="'поступления и выплаты'!A1"/>
    <hyperlink ref="A8" location="'закупка ТРУ'!A1" display="'закупка ТРУ'!A1"/>
    <hyperlink ref="A9" location="'временное'!A1" display="'временное'!A1"/>
    <hyperlink ref="A10" location="'справочная'!A1" display="'справочная'!A1"/>
    <hyperlink ref="A11" location="'обоснование (210) 1'!A1" display="'обоснование (210) 1'!A1"/>
    <hyperlink ref="A12" location="'обоснование (210) 2'!A1" display="'обоснование (210) 2'!A1"/>
    <hyperlink ref="A13" location="'обоснование (210) 3'!A1" display="'обоснование (210) 3'!A1"/>
    <hyperlink ref="A14" location="'обоснование (210) 4'!A1" display="'обоснование (210) 4'!A1"/>
    <hyperlink ref="A15" location="'обоснование (220)'!A1" display="'обоснование (220)'!A1"/>
    <hyperlink ref="A16" location="'обоснование (230)'!A1" display="'обоснование (230)'!A1"/>
    <hyperlink ref="A17" location="'обоснование (240)'!A1" display="'обоснование (240)'!A1"/>
    <hyperlink ref="A18" location="'обоснование (250)'!A1" display="'обоснование (250)'!A1"/>
    <hyperlink ref="A19" location="'обоснование (260) 1'!A1" display="'обоснование (260) 1'!A1"/>
    <hyperlink ref="A20" location="'обоснование (260) 2'!A1" display="'обоснование (260) 2'!A1"/>
    <hyperlink ref="A21" location="'обоснование (260) 3'!A1" display="'обоснование (260) 3'!A1"/>
    <hyperlink ref="A22" location="'обоснование (260) 4'!A1" display="'обоснование (260) 4'!A1"/>
    <hyperlink ref="A23" location="'обоснование (260) 5'!A1" display="'обоснование (260) 5'!A1"/>
    <hyperlink ref="A24" location="'обоснование (260) 6'!A1" display="'обоснование (260) 6'!A1"/>
    <hyperlink ref="A25" location="'обоснование (260) 7'!A1" display="'обоснование (260) 7'!A1"/>
    <hyperlink ref="A26" location="'обоснование (260) 8'!A1" display="'обоснование (260) 8'!A1"/>
    <hyperlink ref="A27" location="'сведения о операциях'!A1" display="'сведения о операциях'!A1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"/>
  <sheetViews>
    <sheetView zoomScale="115" zoomScaleNormal="115" zoomScaleSheetLayoutView="115" zoomScalePageLayoutView="0" workbookViewId="0" topLeftCell="A1">
      <selection activeCell="E10" sqref="E10"/>
    </sheetView>
  </sheetViews>
  <sheetFormatPr defaultColWidth="9.33203125" defaultRowHeight="12.75"/>
  <cols>
    <col min="1" max="1" width="36.5" style="20" customWidth="1"/>
    <col min="2" max="2" width="11.16015625" style="20" customWidth="1"/>
    <col min="3" max="3" width="16.16015625" style="20" customWidth="1"/>
    <col min="4" max="12" width="18" style="20" customWidth="1"/>
    <col min="13" max="16384" width="9.33203125" style="20" customWidth="1"/>
  </cols>
  <sheetData>
    <row r="1" spans="1:12" ht="21.75" customHeight="1">
      <c r="A1" s="19" t="s">
        <v>0</v>
      </c>
      <c r="I1" s="21"/>
      <c r="L1" s="21" t="s">
        <v>158</v>
      </c>
    </row>
    <row r="2" spans="1:12" ht="36" customHeight="1">
      <c r="A2" s="173" t="s">
        <v>144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</row>
    <row r="3" spans="1:12" ht="33.75" customHeight="1">
      <c r="A3" s="168" t="s">
        <v>11</v>
      </c>
      <c r="B3" s="168" t="s">
        <v>12</v>
      </c>
      <c r="C3" s="174" t="s">
        <v>142</v>
      </c>
      <c r="D3" s="172" t="s">
        <v>143</v>
      </c>
      <c r="E3" s="172"/>
      <c r="F3" s="172"/>
      <c r="G3" s="172"/>
      <c r="H3" s="172"/>
      <c r="I3" s="172"/>
      <c r="J3" s="172"/>
      <c r="K3" s="172"/>
      <c r="L3" s="172"/>
    </row>
    <row r="4" spans="1:12" ht="26.25" customHeight="1">
      <c r="A4" s="169"/>
      <c r="B4" s="169" t="s">
        <v>0</v>
      </c>
      <c r="C4" s="175"/>
      <c r="D4" s="172" t="s">
        <v>145</v>
      </c>
      <c r="E4" s="172"/>
      <c r="F4" s="172"/>
      <c r="G4" s="172" t="s">
        <v>6</v>
      </c>
      <c r="H4" s="172"/>
      <c r="I4" s="172"/>
      <c r="J4" s="172"/>
      <c r="K4" s="172"/>
      <c r="L4" s="172"/>
    </row>
    <row r="5" spans="1:12" ht="67.5" customHeight="1">
      <c r="A5" s="169"/>
      <c r="B5" s="169"/>
      <c r="C5" s="175"/>
      <c r="D5" s="172"/>
      <c r="E5" s="172"/>
      <c r="F5" s="172"/>
      <c r="G5" s="172" t="s">
        <v>146</v>
      </c>
      <c r="H5" s="172"/>
      <c r="I5" s="172"/>
      <c r="J5" s="172" t="s">
        <v>147</v>
      </c>
      <c r="K5" s="172"/>
      <c r="L5" s="172"/>
    </row>
    <row r="6" spans="1:12" ht="66.75" customHeight="1">
      <c r="A6" s="170"/>
      <c r="B6" s="170"/>
      <c r="C6" s="176"/>
      <c r="D6" s="152" t="s">
        <v>498</v>
      </c>
      <c r="E6" s="152" t="s">
        <v>499</v>
      </c>
      <c r="F6" s="152" t="s">
        <v>500</v>
      </c>
      <c r="G6" s="152" t="s">
        <v>498</v>
      </c>
      <c r="H6" s="152" t="s">
        <v>499</v>
      </c>
      <c r="I6" s="152" t="s">
        <v>500</v>
      </c>
      <c r="J6" s="152" t="s">
        <v>498</v>
      </c>
      <c r="K6" s="152" t="s">
        <v>499</v>
      </c>
      <c r="L6" s="152" t="s">
        <v>500</v>
      </c>
    </row>
    <row r="7" spans="1:12" ht="20.25" customHeight="1">
      <c r="A7" s="26" t="s">
        <v>22</v>
      </c>
      <c r="B7" s="26" t="s">
        <v>23</v>
      </c>
      <c r="C7" s="26" t="s">
        <v>24</v>
      </c>
      <c r="D7" s="26" t="s">
        <v>25</v>
      </c>
      <c r="E7" s="26" t="s">
        <v>26</v>
      </c>
      <c r="F7" s="26" t="s">
        <v>27</v>
      </c>
      <c r="G7" s="26" t="s">
        <v>28</v>
      </c>
      <c r="H7" s="26" t="s">
        <v>29</v>
      </c>
      <c r="I7" s="26" t="s">
        <v>30</v>
      </c>
      <c r="J7" s="26" t="s">
        <v>148</v>
      </c>
      <c r="K7" s="26" t="s">
        <v>149</v>
      </c>
      <c r="L7" s="26" t="s">
        <v>150</v>
      </c>
    </row>
    <row r="8" spans="1:12" ht="41.25" customHeight="1">
      <c r="A8" s="33" t="s">
        <v>151</v>
      </c>
      <c r="B8" s="31" t="s">
        <v>152</v>
      </c>
      <c r="C8" s="7" t="s">
        <v>33</v>
      </c>
      <c r="D8" s="30"/>
      <c r="E8" s="30"/>
      <c r="F8" s="30"/>
      <c r="G8" s="30"/>
      <c r="H8" s="30"/>
      <c r="I8" s="30"/>
      <c r="J8" s="29"/>
      <c r="K8" s="29"/>
      <c r="L8" s="29"/>
    </row>
    <row r="9" spans="1:12" ht="54" customHeight="1">
      <c r="A9" s="33" t="s">
        <v>153</v>
      </c>
      <c r="B9" s="31" t="s">
        <v>154</v>
      </c>
      <c r="C9" s="7" t="s">
        <v>33</v>
      </c>
      <c r="D9" s="29"/>
      <c r="E9" s="29"/>
      <c r="F9" s="29"/>
      <c r="G9" s="29"/>
      <c r="H9" s="29"/>
      <c r="I9" s="29"/>
      <c r="J9" s="29"/>
      <c r="K9" s="29"/>
      <c r="L9" s="29"/>
    </row>
    <row r="10" spans="1:12" ht="38.25" customHeight="1">
      <c r="A10" s="33" t="s">
        <v>155</v>
      </c>
      <c r="B10" s="31" t="s">
        <v>156</v>
      </c>
      <c r="C10" s="132">
        <v>2018</v>
      </c>
      <c r="D10" s="29">
        <v>6092276.15</v>
      </c>
      <c r="E10" s="29">
        <v>5963164.5</v>
      </c>
      <c r="F10" s="29">
        <v>6017660.5</v>
      </c>
      <c r="G10" s="29">
        <v>0</v>
      </c>
      <c r="H10" s="29">
        <v>0</v>
      </c>
      <c r="I10" s="29">
        <v>0</v>
      </c>
      <c r="J10" s="29">
        <f>D10</f>
        <v>6092276.15</v>
      </c>
      <c r="K10" s="29">
        <f>E10</f>
        <v>5963164.5</v>
      </c>
      <c r="L10" s="29">
        <f>F10</f>
        <v>6017660.5</v>
      </c>
    </row>
    <row r="11" spans="1:12" ht="14.25">
      <c r="A11" s="29" t="s">
        <v>54</v>
      </c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</row>
    <row r="12" spans="1:12" ht="14.25">
      <c r="A12" s="29" t="s">
        <v>54</v>
      </c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</row>
    <row r="14" spans="1:12" ht="26.25" customHeight="1">
      <c r="A14" s="171"/>
      <c r="B14" s="171"/>
      <c r="C14" s="171"/>
      <c r="D14" s="171"/>
      <c r="E14" s="171"/>
      <c r="F14" s="171"/>
      <c r="G14" s="171"/>
      <c r="H14" s="171"/>
      <c r="I14" s="171"/>
      <c r="J14" s="171"/>
      <c r="K14" s="171"/>
      <c r="L14" s="171"/>
    </row>
    <row r="15" spans="1:12" ht="26.25" customHeight="1">
      <c r="A15" s="171"/>
      <c r="B15" s="171"/>
      <c r="C15" s="171"/>
      <c r="D15" s="171"/>
      <c r="E15" s="171"/>
      <c r="F15" s="171"/>
      <c r="G15" s="171"/>
      <c r="H15" s="171"/>
      <c r="I15" s="171"/>
      <c r="J15" s="171"/>
      <c r="K15" s="171"/>
      <c r="L15" s="171"/>
    </row>
    <row r="16" spans="1:12" ht="26.25" customHeight="1">
      <c r="A16" s="171"/>
      <c r="B16" s="171"/>
      <c r="C16" s="171"/>
      <c r="D16" s="171"/>
      <c r="E16" s="171"/>
      <c r="F16" s="171"/>
      <c r="G16" s="171"/>
      <c r="H16" s="171"/>
      <c r="I16" s="171"/>
      <c r="J16" s="171"/>
      <c r="K16" s="171"/>
      <c r="L16" s="171"/>
    </row>
    <row r="17" spans="1:12" ht="26.25" customHeight="1">
      <c r="A17" s="171"/>
      <c r="B17" s="171"/>
      <c r="C17" s="171"/>
      <c r="D17" s="171"/>
      <c r="E17" s="171"/>
      <c r="F17" s="171"/>
      <c r="G17" s="171"/>
      <c r="H17" s="171"/>
      <c r="I17" s="171"/>
      <c r="J17" s="171"/>
      <c r="K17" s="171"/>
      <c r="L17" s="171"/>
    </row>
    <row r="18" spans="1:12" ht="26.25" customHeight="1">
      <c r="A18" s="171"/>
      <c r="B18" s="171"/>
      <c r="C18" s="171"/>
      <c r="D18" s="171"/>
      <c r="E18" s="171"/>
      <c r="F18" s="171"/>
      <c r="G18" s="171"/>
      <c r="H18" s="171"/>
      <c r="I18" s="171"/>
      <c r="J18" s="171"/>
      <c r="K18" s="171"/>
      <c r="L18" s="171"/>
    </row>
    <row r="19" spans="1:12" ht="26.25" customHeight="1">
      <c r="A19" s="171"/>
      <c r="B19" s="171"/>
      <c r="C19" s="171"/>
      <c r="D19" s="171"/>
      <c r="E19" s="171"/>
      <c r="F19" s="171"/>
      <c r="G19" s="171"/>
      <c r="H19" s="171"/>
      <c r="I19" s="171"/>
      <c r="J19" s="171"/>
      <c r="K19" s="171"/>
      <c r="L19" s="171"/>
    </row>
  </sheetData>
  <sheetProtection/>
  <autoFilter ref="A7:I7"/>
  <mergeCells count="10">
    <mergeCell ref="A3:A6"/>
    <mergeCell ref="A14:L19"/>
    <mergeCell ref="G5:I5"/>
    <mergeCell ref="J5:L5"/>
    <mergeCell ref="A2:L2"/>
    <mergeCell ref="D3:L3"/>
    <mergeCell ref="G4:L4"/>
    <mergeCell ref="C3:C6"/>
    <mergeCell ref="B3:B6"/>
    <mergeCell ref="D4:F5"/>
  </mergeCells>
  <printOptions horizontalCentered="1"/>
  <pageMargins left="0.1968504" right="0.003937008" top="0.3937008" bottom="0.3937008" header="0.3" footer="0.3"/>
  <pageSetup fitToHeight="0" fitToWidth="1" horizontalDpi="600" verticalDpi="600" orientation="landscape" paperSize="9" scale="7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"/>
  <sheetViews>
    <sheetView zoomScale="115" zoomScaleNormal="115" zoomScaleSheetLayoutView="115" zoomScalePageLayoutView="0" workbookViewId="0" topLeftCell="A1">
      <selection activeCell="A6" sqref="A6"/>
    </sheetView>
  </sheetViews>
  <sheetFormatPr defaultColWidth="9.33203125" defaultRowHeight="12.75"/>
  <cols>
    <col min="1" max="1" width="47" style="20" customWidth="1"/>
    <col min="2" max="2" width="11.16015625" style="20" customWidth="1"/>
    <col min="3" max="3" width="33.16015625" style="20" customWidth="1"/>
    <col min="4" max="4" width="21" style="20" customWidth="1"/>
    <col min="5" max="16384" width="9.33203125" style="20" customWidth="1"/>
  </cols>
  <sheetData>
    <row r="1" spans="1:3" ht="21.75" customHeight="1">
      <c r="A1" s="19" t="s">
        <v>0</v>
      </c>
      <c r="C1" s="21" t="s">
        <v>166</v>
      </c>
    </row>
    <row r="2" spans="1:4" ht="34.5" customHeight="1">
      <c r="A2" s="173" t="s">
        <v>592</v>
      </c>
      <c r="B2" s="173"/>
      <c r="C2" s="173"/>
      <c r="D2" s="20" t="s">
        <v>173</v>
      </c>
    </row>
    <row r="3" spans="1:3" ht="45.75" customHeight="1">
      <c r="A3" s="26" t="s">
        <v>11</v>
      </c>
      <c r="B3" s="35" t="s">
        <v>12</v>
      </c>
      <c r="C3" s="28" t="s">
        <v>159</v>
      </c>
    </row>
    <row r="4" spans="1:3" ht="20.25" customHeight="1">
      <c r="A4" s="26" t="s">
        <v>22</v>
      </c>
      <c r="B4" s="26" t="s">
        <v>23</v>
      </c>
      <c r="C4" s="27" t="s">
        <v>24</v>
      </c>
    </row>
    <row r="5" spans="1:3" ht="22.5" customHeight="1">
      <c r="A5" s="33" t="s">
        <v>49</v>
      </c>
      <c r="B5" s="31" t="s">
        <v>162</v>
      </c>
      <c r="C5" s="7">
        <v>0</v>
      </c>
    </row>
    <row r="6" spans="1:3" ht="22.5" customHeight="1">
      <c r="A6" s="33" t="s">
        <v>50</v>
      </c>
      <c r="B6" s="31" t="s">
        <v>163</v>
      </c>
      <c r="C6" s="7">
        <v>0</v>
      </c>
    </row>
    <row r="7" spans="1:3" ht="22.5" customHeight="1">
      <c r="A7" s="33" t="s">
        <v>160</v>
      </c>
      <c r="B7" s="31" t="s">
        <v>164</v>
      </c>
      <c r="C7" s="29">
        <v>0</v>
      </c>
    </row>
    <row r="8" spans="1:3" ht="22.5" customHeight="1">
      <c r="A8" s="33" t="s">
        <v>161</v>
      </c>
      <c r="B8" s="31" t="s">
        <v>165</v>
      </c>
      <c r="C8" s="29">
        <v>0</v>
      </c>
    </row>
  </sheetData>
  <sheetProtection/>
  <mergeCells count="1">
    <mergeCell ref="A2:C2"/>
  </mergeCells>
  <printOptions horizontalCentered="1"/>
  <pageMargins left="0.1968504" right="0.003937008" top="0.3937008" bottom="0.3937008" header="0.3" footer="0.3"/>
  <pageSetup fitToHeight="0" fitToWidth="1"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"/>
  <sheetViews>
    <sheetView zoomScale="115" zoomScaleNormal="115" zoomScaleSheetLayoutView="115" zoomScalePageLayoutView="0" workbookViewId="0" topLeftCell="A1">
      <selection activeCell="D13" sqref="D13"/>
    </sheetView>
  </sheetViews>
  <sheetFormatPr defaultColWidth="9.33203125" defaultRowHeight="12.75"/>
  <cols>
    <col min="1" max="1" width="47" style="20" customWidth="1"/>
    <col min="2" max="2" width="11.16015625" style="20" customWidth="1"/>
    <col min="3" max="5" width="26.66015625" style="20" customWidth="1"/>
    <col min="6" max="16384" width="9.33203125" style="20" customWidth="1"/>
  </cols>
  <sheetData>
    <row r="1" spans="1:5" ht="21.75" customHeight="1">
      <c r="A1" s="19" t="s">
        <v>0</v>
      </c>
      <c r="C1" s="21"/>
      <c r="E1" s="21" t="s">
        <v>366</v>
      </c>
    </row>
    <row r="2" spans="1:5" ht="24.75" customHeight="1">
      <c r="A2" s="173" t="s">
        <v>51</v>
      </c>
      <c r="B2" s="173"/>
      <c r="C2" s="173"/>
      <c r="D2" s="173"/>
      <c r="E2" s="173"/>
    </row>
    <row r="3" spans="1:5" ht="34.5" customHeight="1">
      <c r="A3" s="172" t="s">
        <v>11</v>
      </c>
      <c r="B3" s="172" t="s">
        <v>12</v>
      </c>
      <c r="C3" s="177" t="s">
        <v>159</v>
      </c>
      <c r="D3" s="178"/>
      <c r="E3" s="179"/>
    </row>
    <row r="4" spans="1:5" ht="24.75" customHeight="1">
      <c r="A4" s="172"/>
      <c r="B4" s="172"/>
      <c r="C4" s="32" t="s">
        <v>170</v>
      </c>
      <c r="D4" s="32" t="s">
        <v>172</v>
      </c>
      <c r="E4" s="32" t="s">
        <v>171</v>
      </c>
    </row>
    <row r="5" spans="1:5" ht="20.25" customHeight="1">
      <c r="A5" s="5" t="s">
        <v>22</v>
      </c>
      <c r="B5" s="5" t="s">
        <v>23</v>
      </c>
      <c r="C5" s="5">
        <v>3</v>
      </c>
      <c r="D5" s="5">
        <v>4</v>
      </c>
      <c r="E5" s="5">
        <v>5</v>
      </c>
    </row>
    <row r="6" spans="1:5" ht="22.5" customHeight="1">
      <c r="A6" s="33" t="s">
        <v>168</v>
      </c>
      <c r="B6" s="31" t="s">
        <v>162</v>
      </c>
      <c r="C6" s="5">
        <v>0</v>
      </c>
      <c r="D6" s="5">
        <v>0</v>
      </c>
      <c r="E6" s="5">
        <v>0</v>
      </c>
    </row>
    <row r="7" spans="1:5" ht="75.75" customHeight="1">
      <c r="A7" s="33" t="s">
        <v>167</v>
      </c>
      <c r="B7" s="31" t="s">
        <v>163</v>
      </c>
      <c r="C7" s="5">
        <v>0</v>
      </c>
      <c r="D7" s="5">
        <v>0</v>
      </c>
      <c r="E7" s="5">
        <v>0</v>
      </c>
    </row>
    <row r="8" spans="1:5" ht="30" customHeight="1">
      <c r="A8" s="33" t="s">
        <v>169</v>
      </c>
      <c r="B8" s="31" t="s">
        <v>164</v>
      </c>
      <c r="C8" s="5">
        <v>0</v>
      </c>
      <c r="D8" s="5">
        <v>0</v>
      </c>
      <c r="E8" s="5">
        <v>0</v>
      </c>
    </row>
  </sheetData>
  <sheetProtection/>
  <mergeCells count="4">
    <mergeCell ref="A3:A4"/>
    <mergeCell ref="B3:B4"/>
    <mergeCell ref="A2:E2"/>
    <mergeCell ref="C3:E3"/>
  </mergeCells>
  <printOptions horizontalCentered="1"/>
  <pageMargins left="0.1968504" right="0.003937008" top="0.3937008" bottom="0.3937008" header="0.3" footer="0.3"/>
  <pageSetup fitToHeight="0" fitToWidth="1"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8"/>
  <sheetViews>
    <sheetView zoomScale="115" zoomScaleNormal="115" zoomScalePageLayoutView="0" workbookViewId="0" topLeftCell="B1">
      <selection activeCell="F62" sqref="F62"/>
    </sheetView>
  </sheetViews>
  <sheetFormatPr defaultColWidth="9.33203125" defaultRowHeight="12.75"/>
  <cols>
    <col min="1" max="1" width="9.33203125" style="40" customWidth="1"/>
    <col min="2" max="2" width="29.83203125" style="40" customWidth="1"/>
    <col min="3" max="3" width="25" style="40" customWidth="1"/>
    <col min="4" max="4" width="14.33203125" style="40" customWidth="1"/>
    <col min="5" max="5" width="20.16015625" style="40" customWidth="1"/>
    <col min="6" max="6" width="14.5" style="40" customWidth="1"/>
    <col min="7" max="7" width="20.16015625" style="40" customWidth="1"/>
    <col min="8" max="8" width="17.16015625" style="40" customWidth="1"/>
    <col min="9" max="9" width="15.83203125" style="40" customWidth="1"/>
    <col min="10" max="10" width="19.5" style="40" customWidth="1"/>
    <col min="11" max="16384" width="9.33203125" style="40" customWidth="1"/>
  </cols>
  <sheetData>
    <row r="1" spans="1:10" ht="24" customHeight="1">
      <c r="A1" s="184" t="s">
        <v>367</v>
      </c>
      <c r="B1" s="184"/>
      <c r="C1" s="184"/>
      <c r="D1" s="184"/>
      <c r="E1" s="184"/>
      <c r="F1" s="184"/>
      <c r="G1" s="184"/>
      <c r="H1" s="184"/>
      <c r="I1" s="184"/>
      <c r="J1" s="184"/>
    </row>
    <row r="2" spans="1:10" ht="26.25" customHeight="1">
      <c r="A2" s="184" t="s">
        <v>216</v>
      </c>
      <c r="B2" s="184"/>
      <c r="C2" s="184"/>
      <c r="D2" s="184"/>
      <c r="E2" s="184"/>
      <c r="F2" s="184"/>
      <c r="G2" s="184"/>
      <c r="H2" s="184"/>
      <c r="I2" s="184"/>
      <c r="J2" s="184"/>
    </row>
    <row r="3" spans="1:10" ht="20.25" customHeight="1">
      <c r="A3" s="183" t="s">
        <v>188</v>
      </c>
      <c r="B3" s="183"/>
      <c r="C3" s="43"/>
      <c r="D3" s="104">
        <v>111</v>
      </c>
      <c r="E3" s="43"/>
      <c r="F3" s="43"/>
      <c r="G3" s="43"/>
      <c r="H3" s="43"/>
      <c r="I3" s="43"/>
      <c r="J3" s="43"/>
    </row>
    <row r="5" spans="1:10" ht="20.25" customHeight="1">
      <c r="A5" s="183" t="s">
        <v>187</v>
      </c>
      <c r="B5" s="183"/>
      <c r="C5" s="183"/>
      <c r="D5" s="43" t="s">
        <v>461</v>
      </c>
      <c r="E5" s="43"/>
      <c r="F5" s="43"/>
      <c r="G5" s="43"/>
      <c r="H5" s="43"/>
      <c r="I5" s="43"/>
      <c r="J5" s="43"/>
    </row>
    <row r="7" spans="1:10" ht="24" customHeight="1">
      <c r="A7" s="185" t="s">
        <v>174</v>
      </c>
      <c r="B7" s="185"/>
      <c r="C7" s="185"/>
      <c r="D7" s="185"/>
      <c r="E7" s="185"/>
      <c r="F7" s="185"/>
      <c r="G7" s="185"/>
      <c r="H7" s="185"/>
      <c r="I7" s="185"/>
      <c r="J7" s="185"/>
    </row>
    <row r="8" spans="1:10" ht="28.5" customHeight="1">
      <c r="A8" s="186" t="s">
        <v>175</v>
      </c>
      <c r="B8" s="180" t="s">
        <v>176</v>
      </c>
      <c r="C8" s="180" t="s">
        <v>177</v>
      </c>
      <c r="D8" s="186" t="s">
        <v>178</v>
      </c>
      <c r="E8" s="186"/>
      <c r="F8" s="186"/>
      <c r="G8" s="186"/>
      <c r="H8" s="180" t="s">
        <v>502</v>
      </c>
      <c r="I8" s="180" t="s">
        <v>183</v>
      </c>
      <c r="J8" s="180" t="s">
        <v>184</v>
      </c>
    </row>
    <row r="9" spans="1:10" ht="14.25">
      <c r="A9" s="186"/>
      <c r="B9" s="180"/>
      <c r="C9" s="180"/>
      <c r="D9" s="186" t="s">
        <v>15</v>
      </c>
      <c r="E9" s="187" t="s">
        <v>16</v>
      </c>
      <c r="F9" s="187"/>
      <c r="G9" s="187"/>
      <c r="H9" s="180"/>
      <c r="I9" s="180"/>
      <c r="J9" s="180"/>
    </row>
    <row r="10" spans="1:10" ht="48.75" customHeight="1">
      <c r="A10" s="186"/>
      <c r="B10" s="180"/>
      <c r="C10" s="180"/>
      <c r="D10" s="186"/>
      <c r="E10" s="158" t="s">
        <v>179</v>
      </c>
      <c r="F10" s="158" t="s">
        <v>180</v>
      </c>
      <c r="G10" s="158" t="s">
        <v>181</v>
      </c>
      <c r="H10" s="180"/>
      <c r="I10" s="180"/>
      <c r="J10" s="180"/>
    </row>
    <row r="11" spans="1:10" ht="14.25">
      <c r="A11" s="41">
        <v>1</v>
      </c>
      <c r="B11" s="41">
        <v>2</v>
      </c>
      <c r="C11" s="41">
        <v>3</v>
      </c>
      <c r="D11" s="41">
        <v>4</v>
      </c>
      <c r="E11" s="41">
        <v>5</v>
      </c>
      <c r="F11" s="41">
        <v>6</v>
      </c>
      <c r="G11" s="41">
        <v>7</v>
      </c>
      <c r="H11" s="41">
        <v>8</v>
      </c>
      <c r="I11" s="41">
        <v>9</v>
      </c>
      <c r="J11" s="41">
        <v>10</v>
      </c>
    </row>
    <row r="12" spans="1:10" ht="14.25">
      <c r="A12" s="42"/>
      <c r="B12" s="158" t="s">
        <v>382</v>
      </c>
      <c r="C12" s="103">
        <v>1</v>
      </c>
      <c r="D12" s="42">
        <f>E12+F12+G12+H12</f>
        <v>39063.45</v>
      </c>
      <c r="E12" s="42">
        <v>22563.45</v>
      </c>
      <c r="F12" s="42">
        <v>1500</v>
      </c>
      <c r="G12" s="42">
        <v>15000</v>
      </c>
      <c r="H12" s="42"/>
      <c r="I12" s="42"/>
      <c r="J12" s="42">
        <f>C12*D12*12</f>
        <v>468761.39999999997</v>
      </c>
    </row>
    <row r="13" spans="1:10" ht="14.25">
      <c r="A13" s="42"/>
      <c r="B13" s="158" t="s">
        <v>419</v>
      </c>
      <c r="C13" s="103">
        <v>1</v>
      </c>
      <c r="D13" s="42">
        <f>E13+F13+G13+H13</f>
        <v>25446.25</v>
      </c>
      <c r="E13" s="42">
        <v>16446.25</v>
      </c>
      <c r="F13" s="42">
        <v>3000</v>
      </c>
      <c r="G13" s="42">
        <v>6000</v>
      </c>
      <c r="H13" s="42"/>
      <c r="I13" s="42"/>
      <c r="J13" s="42">
        <f aca="true" t="shared" si="0" ref="J13:J47">C13*D13*12</f>
        <v>305355</v>
      </c>
    </row>
    <row r="14" spans="1:10" ht="14.25">
      <c r="A14" s="42"/>
      <c r="B14" s="158" t="s">
        <v>420</v>
      </c>
      <c r="C14" s="103">
        <v>0.5</v>
      </c>
      <c r="D14" s="42">
        <f aca="true" t="shared" si="1" ref="D14:D47">E14+F14+G14+H14</f>
        <v>18446.25</v>
      </c>
      <c r="E14" s="42">
        <v>16446.25</v>
      </c>
      <c r="F14" s="42"/>
      <c r="G14" s="42">
        <v>2000</v>
      </c>
      <c r="H14" s="42"/>
      <c r="I14" s="42"/>
      <c r="J14" s="42">
        <f t="shared" si="0"/>
        <v>110677.5</v>
      </c>
    </row>
    <row r="15" spans="1:10" ht="14.25">
      <c r="A15" s="42"/>
      <c r="B15" s="158" t="s">
        <v>421</v>
      </c>
      <c r="C15" s="103">
        <v>1</v>
      </c>
      <c r="D15" s="42">
        <f t="shared" si="1"/>
        <v>22446.25</v>
      </c>
      <c r="E15" s="42">
        <v>16446.25</v>
      </c>
      <c r="F15" s="42"/>
      <c r="G15" s="42">
        <v>6000</v>
      </c>
      <c r="H15" s="42"/>
      <c r="I15" s="42"/>
      <c r="J15" s="42">
        <f t="shared" si="0"/>
        <v>269355</v>
      </c>
    </row>
    <row r="16" spans="1:10" ht="14.25">
      <c r="A16" s="42"/>
      <c r="B16" s="158" t="s">
        <v>418</v>
      </c>
      <c r="C16" s="103">
        <v>2.2</v>
      </c>
      <c r="D16" s="42">
        <f t="shared" si="1"/>
        <v>9620.96</v>
      </c>
      <c r="E16" s="42">
        <v>6420.96</v>
      </c>
      <c r="F16" s="42"/>
      <c r="G16" s="42">
        <v>3200</v>
      </c>
      <c r="H16" s="42"/>
      <c r="I16" s="42"/>
      <c r="J16" s="42">
        <f t="shared" si="0"/>
        <v>253993.344</v>
      </c>
    </row>
    <row r="17" spans="1:10" ht="14.25">
      <c r="A17" s="42"/>
      <c r="B17" s="158" t="s">
        <v>418</v>
      </c>
      <c r="C17" s="103">
        <v>1.2</v>
      </c>
      <c r="D17" s="42">
        <f t="shared" si="1"/>
        <v>11694.32</v>
      </c>
      <c r="E17" s="42">
        <v>6726.72</v>
      </c>
      <c r="F17" s="42">
        <v>2667.6</v>
      </c>
      <c r="G17" s="42">
        <v>2300</v>
      </c>
      <c r="H17" s="42"/>
      <c r="I17" s="42"/>
      <c r="J17" s="42">
        <f t="shared" si="0"/>
        <v>168398.20799999998</v>
      </c>
    </row>
    <row r="18" spans="1:10" ht="14.25">
      <c r="A18" s="42"/>
      <c r="B18" s="158" t="s">
        <v>418</v>
      </c>
      <c r="C18" s="103">
        <v>2.3</v>
      </c>
      <c r="D18" s="42">
        <f t="shared" si="1"/>
        <v>9769.279999999999</v>
      </c>
      <c r="E18" s="42">
        <v>7469.28</v>
      </c>
      <c r="F18" s="42"/>
      <c r="G18" s="42">
        <v>2300</v>
      </c>
      <c r="H18" s="42"/>
      <c r="I18" s="42"/>
      <c r="J18" s="42">
        <f t="shared" si="0"/>
        <v>269632.12799999997</v>
      </c>
    </row>
    <row r="19" spans="1:10" ht="14.25">
      <c r="A19" s="42"/>
      <c r="B19" s="158" t="s">
        <v>418</v>
      </c>
      <c r="C19" s="103">
        <v>1</v>
      </c>
      <c r="D19" s="42">
        <f t="shared" si="1"/>
        <v>10124.96</v>
      </c>
      <c r="E19" s="42">
        <v>7824.96</v>
      </c>
      <c r="F19" s="42"/>
      <c r="G19" s="42">
        <v>2300</v>
      </c>
      <c r="H19" s="42"/>
      <c r="I19" s="42"/>
      <c r="J19" s="42">
        <f t="shared" si="0"/>
        <v>121499.51999999999</v>
      </c>
    </row>
    <row r="20" spans="1:10" ht="14.25">
      <c r="A20" s="42"/>
      <c r="B20" s="158" t="s">
        <v>418</v>
      </c>
      <c r="C20" s="103">
        <v>1.9</v>
      </c>
      <c r="D20" s="42">
        <f t="shared" si="1"/>
        <v>11630.05</v>
      </c>
      <c r="E20" s="42">
        <v>9330.05</v>
      </c>
      <c r="F20" s="42"/>
      <c r="G20" s="42">
        <v>2300</v>
      </c>
      <c r="H20" s="42"/>
      <c r="I20" s="42"/>
      <c r="J20" s="42">
        <f t="shared" si="0"/>
        <v>265165.13999999996</v>
      </c>
    </row>
    <row r="21" spans="1:10" ht="14.25">
      <c r="A21" s="42"/>
      <c r="B21" s="158" t="s">
        <v>418</v>
      </c>
      <c r="C21" s="103">
        <v>2.4</v>
      </c>
      <c r="D21" s="42">
        <f t="shared" si="1"/>
        <v>17375.36</v>
      </c>
      <c r="E21" s="42">
        <v>9603.36</v>
      </c>
      <c r="F21" s="42">
        <v>5472</v>
      </c>
      <c r="G21" s="42">
        <v>2300</v>
      </c>
      <c r="H21" s="42"/>
      <c r="I21" s="42"/>
      <c r="J21" s="42">
        <f t="shared" si="0"/>
        <v>500410.368</v>
      </c>
    </row>
    <row r="22" spans="1:10" ht="14.25">
      <c r="A22" s="42"/>
      <c r="B22" s="158" t="s">
        <v>418</v>
      </c>
      <c r="C22" s="103">
        <v>3.2</v>
      </c>
      <c r="D22" s="42">
        <f t="shared" si="1"/>
        <v>15803.640000000001</v>
      </c>
      <c r="E22" s="42">
        <v>9959.04</v>
      </c>
      <c r="F22" s="42">
        <v>3244.6</v>
      </c>
      <c r="G22" s="42">
        <v>2600</v>
      </c>
      <c r="H22" s="42"/>
      <c r="I22" s="42"/>
      <c r="J22" s="42">
        <f t="shared" si="0"/>
        <v>606859.7760000001</v>
      </c>
    </row>
    <row r="23" spans="1:10" ht="14.25">
      <c r="A23" s="42"/>
      <c r="B23" s="158" t="s">
        <v>418</v>
      </c>
      <c r="C23" s="103">
        <v>9.6</v>
      </c>
      <c r="D23" s="42">
        <f t="shared" si="1"/>
        <v>18333.7</v>
      </c>
      <c r="E23" s="42">
        <v>10314.7</v>
      </c>
      <c r="F23" s="42">
        <v>6019</v>
      </c>
      <c r="G23" s="42">
        <v>2000</v>
      </c>
      <c r="H23" s="42"/>
      <c r="I23" s="42"/>
      <c r="J23" s="42">
        <f t="shared" si="0"/>
        <v>2112042.2399999998</v>
      </c>
    </row>
    <row r="24" spans="1:10" ht="14.25">
      <c r="A24" s="42"/>
      <c r="B24" s="158" t="s">
        <v>418</v>
      </c>
      <c r="C24" s="103">
        <v>19.7</v>
      </c>
      <c r="D24" s="42">
        <f t="shared" si="1"/>
        <v>19699.17</v>
      </c>
      <c r="E24" s="42">
        <v>10670.4</v>
      </c>
      <c r="F24" s="42">
        <v>5707.79</v>
      </c>
      <c r="G24" s="42">
        <v>3320.98</v>
      </c>
      <c r="H24" s="42"/>
      <c r="I24" s="42"/>
      <c r="J24" s="42">
        <f t="shared" si="0"/>
        <v>4656883.788</v>
      </c>
    </row>
    <row r="25" spans="1:10" ht="14.25">
      <c r="A25" s="42"/>
      <c r="B25" s="158" t="s">
        <v>418</v>
      </c>
      <c r="C25" s="103">
        <v>2.5</v>
      </c>
      <c r="D25" s="42">
        <f t="shared" si="1"/>
        <v>16905</v>
      </c>
      <c r="E25" s="42">
        <v>11737.4</v>
      </c>
      <c r="F25" s="42">
        <v>2667.6</v>
      </c>
      <c r="G25" s="42">
        <v>2500</v>
      </c>
      <c r="H25" s="42"/>
      <c r="I25" s="42"/>
      <c r="J25" s="42">
        <f t="shared" si="0"/>
        <v>507150</v>
      </c>
    </row>
    <row r="26" spans="1:10" ht="14.25">
      <c r="A26" s="42"/>
      <c r="B26" s="158" t="s">
        <v>418</v>
      </c>
      <c r="C26" s="103">
        <v>0.1</v>
      </c>
      <c r="D26" s="42">
        <f t="shared" si="1"/>
        <v>11236.93</v>
      </c>
      <c r="E26" s="42">
        <v>8936.93</v>
      </c>
      <c r="F26" s="42"/>
      <c r="G26" s="42">
        <v>2300</v>
      </c>
      <c r="H26" s="42"/>
      <c r="I26" s="42"/>
      <c r="J26" s="42">
        <f t="shared" si="0"/>
        <v>13484.315999999999</v>
      </c>
    </row>
    <row r="27" spans="1:10" ht="14.25">
      <c r="A27" s="42"/>
      <c r="B27" s="158" t="s">
        <v>418</v>
      </c>
      <c r="C27" s="103">
        <v>5.3</v>
      </c>
      <c r="D27" s="42">
        <f t="shared" si="1"/>
        <v>19565.1</v>
      </c>
      <c r="E27" s="42">
        <v>12093.1</v>
      </c>
      <c r="F27" s="42">
        <v>5472</v>
      </c>
      <c r="G27" s="42">
        <v>2000</v>
      </c>
      <c r="H27" s="42"/>
      <c r="I27" s="42"/>
      <c r="J27" s="42">
        <f t="shared" si="0"/>
        <v>1244340.3599999999</v>
      </c>
    </row>
    <row r="28" spans="1:10" ht="14.25">
      <c r="A28" s="42"/>
      <c r="B28" s="158" t="s">
        <v>418</v>
      </c>
      <c r="C28" s="103">
        <v>0.4</v>
      </c>
      <c r="D28" s="42">
        <f t="shared" si="1"/>
        <v>9735.2</v>
      </c>
      <c r="E28" s="42">
        <v>7735.2</v>
      </c>
      <c r="F28" s="42"/>
      <c r="G28" s="42">
        <v>2000</v>
      </c>
      <c r="H28" s="42"/>
      <c r="I28" s="42"/>
      <c r="J28" s="42">
        <f t="shared" si="0"/>
        <v>46728.96000000001</v>
      </c>
    </row>
    <row r="29" spans="1:10" ht="14.25">
      <c r="A29" s="42"/>
      <c r="B29" s="158" t="s">
        <v>418</v>
      </c>
      <c r="C29" s="103">
        <v>1.5</v>
      </c>
      <c r="D29" s="42">
        <f t="shared" si="1"/>
        <v>15488.5</v>
      </c>
      <c r="E29" s="42">
        <v>12804.5</v>
      </c>
      <c r="F29" s="42">
        <v>684</v>
      </c>
      <c r="G29" s="42">
        <v>2000</v>
      </c>
      <c r="H29" s="42"/>
      <c r="I29" s="42"/>
      <c r="J29" s="42">
        <f t="shared" si="0"/>
        <v>278793</v>
      </c>
    </row>
    <row r="30" spans="1:10" ht="14.25">
      <c r="A30" s="42"/>
      <c r="B30" s="158" t="s">
        <v>418</v>
      </c>
      <c r="C30" s="103">
        <v>0.4</v>
      </c>
      <c r="D30" s="42">
        <f>E30+F30+G30+H30</f>
        <v>10044.61</v>
      </c>
      <c r="E30" s="42">
        <v>8044.61</v>
      </c>
      <c r="F30" s="42"/>
      <c r="G30" s="42">
        <v>2000</v>
      </c>
      <c r="H30" s="42"/>
      <c r="I30" s="42"/>
      <c r="J30" s="42">
        <f>C30*D30*12</f>
        <v>48214.128000000004</v>
      </c>
    </row>
    <row r="31" spans="1:10" ht="14.25">
      <c r="A31" s="42"/>
      <c r="B31" s="158" t="s">
        <v>422</v>
      </c>
      <c r="C31" s="103">
        <v>1</v>
      </c>
      <c r="D31" s="42">
        <f t="shared" si="1"/>
        <v>14747.29</v>
      </c>
      <c r="E31" s="42">
        <v>9470.24</v>
      </c>
      <c r="F31" s="42">
        <v>3277.05</v>
      </c>
      <c r="G31" s="42">
        <v>2000</v>
      </c>
      <c r="H31" s="42"/>
      <c r="I31" s="42"/>
      <c r="J31" s="42">
        <f t="shared" si="0"/>
        <v>176967.48</v>
      </c>
    </row>
    <row r="32" spans="1:10" ht="14.25">
      <c r="A32" s="42"/>
      <c r="B32" s="158" t="s">
        <v>501</v>
      </c>
      <c r="C32" s="103">
        <v>1</v>
      </c>
      <c r="D32" s="42">
        <f t="shared" si="1"/>
        <v>9550</v>
      </c>
      <c r="E32" s="42">
        <v>6864</v>
      </c>
      <c r="F32" s="42"/>
      <c r="G32" s="42">
        <v>2686</v>
      </c>
      <c r="H32" s="42"/>
      <c r="I32" s="42"/>
      <c r="J32" s="42">
        <f t="shared" si="0"/>
        <v>114600</v>
      </c>
    </row>
    <row r="33" spans="1:10" ht="57">
      <c r="A33" s="42"/>
      <c r="B33" s="158" t="s">
        <v>423</v>
      </c>
      <c r="C33" s="103">
        <v>1</v>
      </c>
      <c r="D33" s="42">
        <f t="shared" si="1"/>
        <v>14167.132000000001</v>
      </c>
      <c r="E33" s="42">
        <v>12093.1</v>
      </c>
      <c r="F33" s="42"/>
      <c r="G33" s="42">
        <v>2074.032</v>
      </c>
      <c r="H33" s="42"/>
      <c r="I33" s="42"/>
      <c r="J33" s="42">
        <f t="shared" si="0"/>
        <v>170005.58400000003</v>
      </c>
    </row>
    <row r="34" spans="1:10" ht="14.25">
      <c r="A34" s="42"/>
      <c r="B34" s="158" t="s">
        <v>424</v>
      </c>
      <c r="C34" s="103">
        <v>1</v>
      </c>
      <c r="D34" s="42">
        <f t="shared" si="1"/>
        <v>11892.48</v>
      </c>
      <c r="E34" s="42">
        <v>9892.48</v>
      </c>
      <c r="F34" s="42"/>
      <c r="G34" s="42">
        <v>2000</v>
      </c>
      <c r="H34" s="42"/>
      <c r="I34" s="42"/>
      <c r="J34" s="42">
        <f t="shared" si="0"/>
        <v>142709.76</v>
      </c>
    </row>
    <row r="35" spans="1:10" ht="14.25">
      <c r="A35" s="42"/>
      <c r="B35" s="158" t="s">
        <v>424</v>
      </c>
      <c r="C35" s="103">
        <v>1</v>
      </c>
      <c r="D35" s="42">
        <f t="shared" si="1"/>
        <v>12233.6</v>
      </c>
      <c r="E35" s="42">
        <v>10233.6</v>
      </c>
      <c r="F35" s="42"/>
      <c r="G35" s="42">
        <v>2000</v>
      </c>
      <c r="H35" s="42"/>
      <c r="I35" s="42"/>
      <c r="J35" s="42">
        <f t="shared" si="0"/>
        <v>146803.2</v>
      </c>
    </row>
    <row r="36" spans="1:10" ht="14.25">
      <c r="A36" s="42"/>
      <c r="B36" s="158" t="s">
        <v>425</v>
      </c>
      <c r="C36" s="103">
        <v>1</v>
      </c>
      <c r="D36" s="42">
        <f t="shared" si="1"/>
        <v>9845.76</v>
      </c>
      <c r="E36" s="42">
        <v>7845.76</v>
      </c>
      <c r="F36" s="42"/>
      <c r="G36" s="42">
        <v>2000</v>
      </c>
      <c r="H36" s="42"/>
      <c r="I36" s="42"/>
      <c r="J36" s="42">
        <f t="shared" si="0"/>
        <v>118149.12</v>
      </c>
    </row>
    <row r="37" spans="1:10" ht="28.5">
      <c r="A37" s="42"/>
      <c r="B37" s="158" t="s">
        <v>426</v>
      </c>
      <c r="C37" s="103">
        <v>0.7</v>
      </c>
      <c r="D37" s="42">
        <f t="shared" si="1"/>
        <v>9845.76</v>
      </c>
      <c r="E37" s="42">
        <v>7845.76</v>
      </c>
      <c r="F37" s="42"/>
      <c r="G37" s="42">
        <v>2000</v>
      </c>
      <c r="H37" s="42"/>
      <c r="I37" s="42"/>
      <c r="J37" s="42">
        <f t="shared" si="0"/>
        <v>82704.384</v>
      </c>
    </row>
    <row r="38" spans="1:10" ht="28.5">
      <c r="A38" s="42"/>
      <c r="B38" s="158" t="s">
        <v>426</v>
      </c>
      <c r="C38" s="103">
        <v>0.2</v>
      </c>
      <c r="D38" s="42">
        <f t="shared" si="1"/>
        <v>10796.8</v>
      </c>
      <c r="E38" s="42">
        <v>9796.8</v>
      </c>
      <c r="F38" s="42"/>
      <c r="G38" s="42">
        <v>1000</v>
      </c>
      <c r="H38" s="42"/>
      <c r="I38" s="42"/>
      <c r="J38" s="42">
        <f t="shared" si="0"/>
        <v>25912.32</v>
      </c>
    </row>
    <row r="39" spans="1:10" ht="28.5">
      <c r="A39" s="42"/>
      <c r="B39" s="158" t="s">
        <v>426</v>
      </c>
      <c r="C39" s="103">
        <v>0.1</v>
      </c>
      <c r="D39" s="42">
        <f>G39+E39</f>
        <v>9143.2</v>
      </c>
      <c r="E39" s="42">
        <v>8143.2</v>
      </c>
      <c r="F39" s="42"/>
      <c r="G39" s="42">
        <v>1000</v>
      </c>
      <c r="H39" s="42"/>
      <c r="I39" s="42"/>
      <c r="J39" s="42">
        <f t="shared" si="0"/>
        <v>10971.840000000002</v>
      </c>
    </row>
    <row r="40" spans="1:10" ht="14.25">
      <c r="A40" s="42"/>
      <c r="B40" s="158" t="s">
        <v>427</v>
      </c>
      <c r="C40" s="103">
        <v>1</v>
      </c>
      <c r="D40" s="42">
        <f t="shared" si="1"/>
        <v>9559</v>
      </c>
      <c r="E40" s="42">
        <v>4784</v>
      </c>
      <c r="F40" s="42">
        <v>528</v>
      </c>
      <c r="G40" s="42">
        <v>4247</v>
      </c>
      <c r="H40" s="42"/>
      <c r="I40" s="42"/>
      <c r="J40" s="42">
        <f t="shared" si="0"/>
        <v>114708</v>
      </c>
    </row>
    <row r="41" spans="1:10" ht="14.25">
      <c r="A41" s="42"/>
      <c r="B41" s="158" t="s">
        <v>427</v>
      </c>
      <c r="C41" s="103">
        <v>1</v>
      </c>
      <c r="D41" s="42">
        <f t="shared" si="1"/>
        <v>9597.6</v>
      </c>
      <c r="E41" s="42">
        <v>6697.6</v>
      </c>
      <c r="F41" s="42"/>
      <c r="G41" s="42">
        <v>2900</v>
      </c>
      <c r="H41" s="42"/>
      <c r="I41" s="42"/>
      <c r="J41" s="42">
        <f t="shared" si="0"/>
        <v>115171.20000000001</v>
      </c>
    </row>
    <row r="42" spans="1:10" ht="14.25">
      <c r="A42" s="42"/>
      <c r="B42" s="158" t="s">
        <v>428</v>
      </c>
      <c r="C42" s="103">
        <v>1</v>
      </c>
      <c r="D42" s="42">
        <f>E42+F42+G42+H42</f>
        <v>23490.4</v>
      </c>
      <c r="E42" s="42">
        <v>5990.4</v>
      </c>
      <c r="F42" s="42">
        <v>15500</v>
      </c>
      <c r="G42" s="42">
        <v>2000</v>
      </c>
      <c r="H42" s="42"/>
      <c r="I42" s="42"/>
      <c r="J42" s="42">
        <f t="shared" si="0"/>
        <v>281884.80000000005</v>
      </c>
    </row>
    <row r="43" spans="1:10" ht="14.25">
      <c r="A43" s="42"/>
      <c r="B43" s="158" t="s">
        <v>429</v>
      </c>
      <c r="C43" s="103">
        <v>1</v>
      </c>
      <c r="D43" s="42">
        <f>E43+F43+G43+H43</f>
        <v>11380</v>
      </c>
      <c r="E43" s="42">
        <v>7280</v>
      </c>
      <c r="F43" s="42">
        <v>2100</v>
      </c>
      <c r="G43" s="42">
        <v>2000</v>
      </c>
      <c r="H43" s="42"/>
      <c r="I43" s="42"/>
      <c r="J43" s="42">
        <f t="shared" si="0"/>
        <v>136560</v>
      </c>
    </row>
    <row r="44" spans="1:10" ht="14.25">
      <c r="A44" s="42"/>
      <c r="B44" s="158" t="s">
        <v>430</v>
      </c>
      <c r="C44" s="103">
        <v>1</v>
      </c>
      <c r="D44" s="42">
        <f t="shared" si="1"/>
        <v>9550.6</v>
      </c>
      <c r="E44" s="42">
        <v>6697.6</v>
      </c>
      <c r="F44" s="42"/>
      <c r="G44" s="42">
        <v>2853</v>
      </c>
      <c r="H44" s="42"/>
      <c r="I44" s="42"/>
      <c r="J44" s="42">
        <f t="shared" si="0"/>
        <v>114607.20000000001</v>
      </c>
    </row>
    <row r="45" spans="1:10" ht="14.25">
      <c r="A45" s="42"/>
      <c r="B45" s="158" t="s">
        <v>431</v>
      </c>
      <c r="C45" s="103">
        <v>3</v>
      </c>
      <c r="D45" s="42">
        <f t="shared" si="1"/>
        <v>9550</v>
      </c>
      <c r="E45" s="42">
        <v>4576</v>
      </c>
      <c r="F45" s="42"/>
      <c r="G45" s="42">
        <v>4974</v>
      </c>
      <c r="H45" s="42"/>
      <c r="I45" s="42"/>
      <c r="J45" s="42">
        <f t="shared" si="0"/>
        <v>343800</v>
      </c>
    </row>
    <row r="46" spans="1:10" ht="14.25">
      <c r="A46" s="42"/>
      <c r="B46" s="158" t="s">
        <v>495</v>
      </c>
      <c r="C46" s="103">
        <v>2</v>
      </c>
      <c r="D46" s="42">
        <f t="shared" si="1"/>
        <v>9550</v>
      </c>
      <c r="E46" s="42">
        <v>4576</v>
      </c>
      <c r="F46" s="42"/>
      <c r="G46" s="42">
        <v>4974</v>
      </c>
      <c r="H46" s="42"/>
      <c r="I46" s="42"/>
      <c r="J46" s="42">
        <f t="shared" si="0"/>
        <v>229200</v>
      </c>
    </row>
    <row r="47" spans="1:10" ht="14.25">
      <c r="A47" s="42"/>
      <c r="B47" s="158" t="s">
        <v>465</v>
      </c>
      <c r="C47" s="103">
        <v>1</v>
      </c>
      <c r="D47" s="42">
        <f t="shared" si="1"/>
        <v>9550</v>
      </c>
      <c r="E47" s="42">
        <v>4576</v>
      </c>
      <c r="F47" s="42"/>
      <c r="G47" s="42">
        <v>4974</v>
      </c>
      <c r="H47" s="42"/>
      <c r="I47" s="42"/>
      <c r="J47" s="42">
        <f t="shared" si="0"/>
        <v>114600</v>
      </c>
    </row>
    <row r="48" spans="1:10" ht="14.25">
      <c r="A48" s="42"/>
      <c r="B48" s="158"/>
      <c r="C48" s="103"/>
      <c r="D48" s="42"/>
      <c r="E48" s="42"/>
      <c r="F48" s="42"/>
      <c r="G48" s="42"/>
      <c r="H48" s="42"/>
      <c r="I48" s="42"/>
      <c r="J48" s="42">
        <f>C48*D48*12+H48</f>
        <v>0</v>
      </c>
    </row>
    <row r="49" spans="1:10" ht="14.25">
      <c r="A49" s="42"/>
      <c r="B49" s="158"/>
      <c r="C49" s="103"/>
      <c r="D49" s="42"/>
      <c r="E49" s="42"/>
      <c r="F49" s="42"/>
      <c r="G49" s="42"/>
      <c r="H49" s="42"/>
      <c r="I49" s="42"/>
      <c r="J49" s="42">
        <f>C49*D49*12+H49</f>
        <v>0</v>
      </c>
    </row>
    <row r="50" spans="1:10" ht="14.25">
      <c r="A50" s="42"/>
      <c r="B50" s="158"/>
      <c r="C50" s="103"/>
      <c r="D50" s="42"/>
      <c r="E50" s="42"/>
      <c r="F50" s="42"/>
      <c r="G50" s="42"/>
      <c r="H50" s="42"/>
      <c r="I50" s="42"/>
      <c r="J50" s="42">
        <f>C50*D50*12</f>
        <v>0</v>
      </c>
    </row>
    <row r="51" spans="1:10" ht="14.25">
      <c r="A51" s="42"/>
      <c r="B51" s="158"/>
      <c r="C51" s="103"/>
      <c r="D51" s="42"/>
      <c r="E51" s="42"/>
      <c r="F51" s="42"/>
      <c r="G51" s="42"/>
      <c r="H51" s="42"/>
      <c r="I51" s="42"/>
      <c r="J51" s="42"/>
    </row>
    <row r="52" spans="1:10" ht="14.25">
      <c r="A52" s="181" t="s">
        <v>185</v>
      </c>
      <c r="B52" s="182"/>
      <c r="C52" s="41" t="s">
        <v>186</v>
      </c>
      <c r="D52" s="41"/>
      <c r="E52" s="41" t="s">
        <v>186</v>
      </c>
      <c r="F52" s="41" t="s">
        <v>186</v>
      </c>
      <c r="G52" s="41" t="s">
        <v>186</v>
      </c>
      <c r="H52" s="41" t="s">
        <v>186</v>
      </c>
      <c r="I52" s="41" t="s">
        <v>186</v>
      </c>
      <c r="J52" s="137">
        <f>SUM(J12:J51)</f>
        <v>14687099.064</v>
      </c>
    </row>
    <row r="58" spans="1:10" ht="14.25">
      <c r="A58" s="184" t="s">
        <v>367</v>
      </c>
      <c r="B58" s="184"/>
      <c r="C58" s="184"/>
      <c r="D58" s="184"/>
      <c r="E58" s="184"/>
      <c r="F58" s="184"/>
      <c r="G58" s="184"/>
      <c r="H58" s="184"/>
      <c r="I58" s="184"/>
      <c r="J58" s="184"/>
    </row>
    <row r="59" spans="1:10" ht="14.25">
      <c r="A59" s="184" t="s">
        <v>216</v>
      </c>
      <c r="B59" s="184"/>
      <c r="C59" s="184"/>
      <c r="D59" s="184"/>
      <c r="E59" s="184"/>
      <c r="F59" s="184"/>
      <c r="G59" s="184"/>
      <c r="H59" s="184"/>
      <c r="I59" s="184"/>
      <c r="J59" s="184"/>
    </row>
    <row r="60" spans="1:10" ht="14.25">
      <c r="A60" s="183" t="s">
        <v>188</v>
      </c>
      <c r="B60" s="183"/>
      <c r="C60" s="43"/>
      <c r="D60" s="104">
        <v>111</v>
      </c>
      <c r="E60" s="43"/>
      <c r="F60" s="43"/>
      <c r="G60" s="43"/>
      <c r="H60" s="43"/>
      <c r="I60" s="43"/>
      <c r="J60" s="43"/>
    </row>
    <row r="62" spans="1:10" ht="14.25">
      <c r="A62" s="183" t="s">
        <v>187</v>
      </c>
      <c r="B62" s="183"/>
      <c r="C62" s="183"/>
      <c r="D62" s="43" t="s">
        <v>463</v>
      </c>
      <c r="E62" s="43"/>
      <c r="F62" s="43"/>
      <c r="G62" s="43"/>
      <c r="H62" s="43"/>
      <c r="I62" s="43"/>
      <c r="J62" s="43"/>
    </row>
    <row r="64" spans="1:10" ht="14.25">
      <c r="A64" s="185" t="s">
        <v>174</v>
      </c>
      <c r="B64" s="185"/>
      <c r="C64" s="185"/>
      <c r="D64" s="185"/>
      <c r="E64" s="185"/>
      <c r="F64" s="185"/>
      <c r="G64" s="185"/>
      <c r="H64" s="185"/>
      <c r="I64" s="185"/>
      <c r="J64" s="185"/>
    </row>
    <row r="65" spans="1:10" ht="14.25">
      <c r="A65" s="186" t="s">
        <v>175</v>
      </c>
      <c r="B65" s="180" t="s">
        <v>176</v>
      </c>
      <c r="C65" s="180" t="s">
        <v>177</v>
      </c>
      <c r="D65" s="186" t="s">
        <v>178</v>
      </c>
      <c r="E65" s="186"/>
      <c r="F65" s="186"/>
      <c r="G65" s="186"/>
      <c r="H65" s="180" t="s">
        <v>504</v>
      </c>
      <c r="I65" s="180" t="s">
        <v>183</v>
      </c>
      <c r="J65" s="180" t="s">
        <v>184</v>
      </c>
    </row>
    <row r="66" spans="1:10" ht="14.25">
      <c r="A66" s="186"/>
      <c r="B66" s="180"/>
      <c r="C66" s="180"/>
      <c r="D66" s="186" t="s">
        <v>15</v>
      </c>
      <c r="E66" s="187" t="s">
        <v>16</v>
      </c>
      <c r="F66" s="187"/>
      <c r="G66" s="187"/>
      <c r="H66" s="180"/>
      <c r="I66" s="180"/>
      <c r="J66" s="180"/>
    </row>
    <row r="67" spans="1:10" ht="71.25">
      <c r="A67" s="186"/>
      <c r="B67" s="180"/>
      <c r="C67" s="180"/>
      <c r="D67" s="186"/>
      <c r="E67" s="135" t="s">
        <v>179</v>
      </c>
      <c r="F67" s="135" t="s">
        <v>180</v>
      </c>
      <c r="G67" s="135" t="s">
        <v>181</v>
      </c>
      <c r="H67" s="180"/>
      <c r="I67" s="180"/>
      <c r="J67" s="180"/>
    </row>
    <row r="68" spans="1:10" ht="14.25">
      <c r="A68" s="41">
        <v>1</v>
      </c>
      <c r="B68" s="41">
        <v>2</v>
      </c>
      <c r="C68" s="41">
        <v>3</v>
      </c>
      <c r="D68" s="41">
        <v>4</v>
      </c>
      <c r="E68" s="41">
        <v>5</v>
      </c>
      <c r="F68" s="41">
        <v>6</v>
      </c>
      <c r="G68" s="41">
        <v>7</v>
      </c>
      <c r="H68" s="41">
        <v>8</v>
      </c>
      <c r="I68" s="41">
        <v>9</v>
      </c>
      <c r="J68" s="41">
        <v>10</v>
      </c>
    </row>
    <row r="69" spans="1:10" ht="14.25">
      <c r="A69" s="117">
        <v>1</v>
      </c>
      <c r="B69" s="135" t="s">
        <v>432</v>
      </c>
      <c r="C69" s="103">
        <v>1</v>
      </c>
      <c r="D69" s="42">
        <f>E69+F69+G69+H69</f>
        <v>14000</v>
      </c>
      <c r="E69" s="42">
        <v>6240</v>
      </c>
      <c r="F69" s="42"/>
      <c r="G69" s="42">
        <v>7760</v>
      </c>
      <c r="H69" s="42"/>
      <c r="I69" s="42"/>
      <c r="J69" s="42">
        <f>C69*D69*12</f>
        <v>168000</v>
      </c>
    </row>
    <row r="70" spans="1:10" ht="14.25">
      <c r="A70" s="117">
        <v>2</v>
      </c>
      <c r="B70" s="135" t="s">
        <v>433</v>
      </c>
      <c r="C70" s="103">
        <v>1</v>
      </c>
      <c r="D70" s="42">
        <f>E70+F70+G70+H70</f>
        <v>11163.279999999999</v>
      </c>
      <c r="E70" s="42">
        <v>7415.2</v>
      </c>
      <c r="F70" s="42">
        <v>574.08</v>
      </c>
      <c r="G70" s="42">
        <v>3174</v>
      </c>
      <c r="H70" s="42"/>
      <c r="I70" s="42"/>
      <c r="J70" s="42">
        <f>9550*4+11163*8</f>
        <v>127504</v>
      </c>
    </row>
    <row r="71" spans="1:10" ht="14.25">
      <c r="A71" s="117">
        <v>3</v>
      </c>
      <c r="B71" s="135" t="s">
        <v>433</v>
      </c>
      <c r="C71" s="103">
        <v>2</v>
      </c>
      <c r="D71" s="42">
        <f>E71+F71+G71+H71</f>
        <v>11163.08</v>
      </c>
      <c r="E71" s="42">
        <v>7176</v>
      </c>
      <c r="F71" s="42">
        <v>574.08</v>
      </c>
      <c r="G71" s="42">
        <v>3413</v>
      </c>
      <c r="H71" s="42"/>
      <c r="I71" s="42"/>
      <c r="J71" s="42">
        <f>9550*C71*4+11163*C71*8</f>
        <v>255008</v>
      </c>
    </row>
    <row r="72" spans="1:10" ht="14.25">
      <c r="A72" s="117">
        <v>4</v>
      </c>
      <c r="B72" s="135" t="s">
        <v>434</v>
      </c>
      <c r="C72" s="103">
        <v>1</v>
      </c>
      <c r="D72" s="42">
        <f>E72+F72+G72+H72</f>
        <v>19656</v>
      </c>
      <c r="E72" s="42">
        <v>7862.4</v>
      </c>
      <c r="F72" s="42">
        <v>3931.2</v>
      </c>
      <c r="G72" s="42">
        <v>7862.4</v>
      </c>
      <c r="H72" s="42"/>
      <c r="I72" s="42"/>
      <c r="J72" s="42">
        <f>C72*D72*12</f>
        <v>235872</v>
      </c>
    </row>
    <row r="73" spans="1:10" ht="14.25">
      <c r="A73" s="117">
        <v>5</v>
      </c>
      <c r="B73" s="135" t="s">
        <v>435</v>
      </c>
      <c r="C73" s="103">
        <v>1</v>
      </c>
      <c r="D73" s="42">
        <f>E73+F73+G73+H73</f>
        <v>11163</v>
      </c>
      <c r="E73" s="42">
        <v>4576</v>
      </c>
      <c r="F73" s="42">
        <v>574.08</v>
      </c>
      <c r="G73" s="42">
        <v>6012.92</v>
      </c>
      <c r="H73" s="42"/>
      <c r="I73" s="42"/>
      <c r="J73" s="42">
        <f>9550.08*4+11163*8</f>
        <v>127504.32</v>
      </c>
    </row>
    <row r="74" spans="1:10" ht="14.25">
      <c r="A74" s="42"/>
      <c r="B74" s="136" t="s">
        <v>462</v>
      </c>
      <c r="C74" s="103">
        <f aca="true" t="shared" si="2" ref="C74:H74">SUM(C69:C73)</f>
        <v>6</v>
      </c>
      <c r="D74" s="42">
        <f t="shared" si="2"/>
        <v>67145.36</v>
      </c>
      <c r="E74" s="42">
        <f t="shared" si="2"/>
        <v>33269.6</v>
      </c>
      <c r="F74" s="42">
        <f t="shared" si="2"/>
        <v>5653.44</v>
      </c>
      <c r="G74" s="42">
        <f t="shared" si="2"/>
        <v>28222.32</v>
      </c>
      <c r="H74" s="42">
        <f t="shared" si="2"/>
        <v>0</v>
      </c>
      <c r="I74" s="42"/>
      <c r="J74" s="42">
        <f>SUM(J69:J73)</f>
        <v>913888.3200000001</v>
      </c>
    </row>
    <row r="76" ht="14.25">
      <c r="B76" s="40" t="s">
        <v>503</v>
      </c>
    </row>
    <row r="80" spans="1:10" ht="14.25">
      <c r="A80" s="184" t="s">
        <v>367</v>
      </c>
      <c r="B80" s="184"/>
      <c r="C80" s="184"/>
      <c r="D80" s="184"/>
      <c r="E80" s="184"/>
      <c r="F80" s="184"/>
      <c r="G80" s="184"/>
      <c r="H80" s="184"/>
      <c r="I80" s="184"/>
      <c r="J80" s="184"/>
    </row>
    <row r="81" spans="1:10" ht="14.25">
      <c r="A81" s="184" t="s">
        <v>216</v>
      </c>
      <c r="B81" s="184"/>
      <c r="C81" s="184"/>
      <c r="D81" s="184"/>
      <c r="E81" s="184"/>
      <c r="F81" s="184"/>
      <c r="G81" s="184"/>
      <c r="H81" s="184"/>
      <c r="I81" s="184"/>
      <c r="J81" s="184"/>
    </row>
    <row r="82" spans="1:10" ht="14.25">
      <c r="A82" s="183" t="s">
        <v>188</v>
      </c>
      <c r="B82" s="183"/>
      <c r="C82" s="43"/>
      <c r="D82" s="104">
        <v>111</v>
      </c>
      <c r="E82" s="43"/>
      <c r="F82" s="43"/>
      <c r="G82" s="43"/>
      <c r="H82" s="43"/>
      <c r="I82" s="43"/>
      <c r="J82" s="43"/>
    </row>
    <row r="84" spans="1:10" ht="14.25">
      <c r="A84" s="183" t="s">
        <v>187</v>
      </c>
      <c r="B84" s="183"/>
      <c r="C84" s="183"/>
      <c r="D84" s="43" t="s">
        <v>383</v>
      </c>
      <c r="E84" s="43"/>
      <c r="F84" s="43"/>
      <c r="G84" s="43"/>
      <c r="H84" s="43"/>
      <c r="I84" s="43"/>
      <c r="J84" s="43"/>
    </row>
    <row r="86" spans="1:10" ht="14.25">
      <c r="A86" s="185" t="s">
        <v>174</v>
      </c>
      <c r="B86" s="185"/>
      <c r="C86" s="185"/>
      <c r="D86" s="185"/>
      <c r="E86" s="185"/>
      <c r="F86" s="185"/>
      <c r="G86" s="185"/>
      <c r="H86" s="185"/>
      <c r="I86" s="185"/>
      <c r="J86" s="185"/>
    </row>
    <row r="87" spans="1:10" ht="14.25" customHeight="1">
      <c r="A87" s="186" t="s">
        <v>175</v>
      </c>
      <c r="B87" s="180" t="s">
        <v>176</v>
      </c>
      <c r="C87" s="180" t="s">
        <v>177</v>
      </c>
      <c r="D87" s="186" t="s">
        <v>178</v>
      </c>
      <c r="E87" s="186"/>
      <c r="F87" s="186"/>
      <c r="G87" s="186"/>
      <c r="H87" s="180" t="s">
        <v>182</v>
      </c>
      <c r="I87" s="180" t="s">
        <v>183</v>
      </c>
      <c r="J87" s="180" t="s">
        <v>184</v>
      </c>
    </row>
    <row r="88" spans="1:10" ht="14.25">
      <c r="A88" s="186"/>
      <c r="B88" s="180"/>
      <c r="C88" s="180"/>
      <c r="D88" s="186" t="s">
        <v>15</v>
      </c>
      <c r="E88" s="187" t="s">
        <v>16</v>
      </c>
      <c r="F88" s="187"/>
      <c r="G88" s="187"/>
      <c r="H88" s="180"/>
      <c r="I88" s="180"/>
      <c r="J88" s="180"/>
    </row>
    <row r="89" spans="1:10" ht="71.25">
      <c r="A89" s="186"/>
      <c r="B89" s="180"/>
      <c r="C89" s="180"/>
      <c r="D89" s="186"/>
      <c r="E89" s="158" t="s">
        <v>179</v>
      </c>
      <c r="F89" s="158" t="s">
        <v>180</v>
      </c>
      <c r="G89" s="158" t="s">
        <v>181</v>
      </c>
      <c r="H89" s="180"/>
      <c r="I89" s="180"/>
      <c r="J89" s="180"/>
    </row>
    <row r="90" spans="1:10" ht="14.25">
      <c r="A90" s="41">
        <v>1</v>
      </c>
      <c r="B90" s="41">
        <v>2</v>
      </c>
      <c r="C90" s="41">
        <v>3</v>
      </c>
      <c r="D90" s="41">
        <v>4</v>
      </c>
      <c r="E90" s="41">
        <v>5</v>
      </c>
      <c r="F90" s="41">
        <v>6</v>
      </c>
      <c r="G90" s="41">
        <v>7</v>
      </c>
      <c r="H90" s="41">
        <v>8</v>
      </c>
      <c r="I90" s="41">
        <v>9</v>
      </c>
      <c r="J90" s="41">
        <v>10</v>
      </c>
    </row>
    <row r="91" spans="1:10" ht="14.25">
      <c r="A91" s="117">
        <v>1</v>
      </c>
      <c r="B91" s="158"/>
      <c r="C91" s="103"/>
      <c r="D91" s="42"/>
      <c r="E91" s="42"/>
      <c r="F91" s="42"/>
      <c r="G91" s="42"/>
      <c r="H91" s="42"/>
      <c r="I91" s="42"/>
      <c r="J91" s="42">
        <f>C91*D91*11</f>
        <v>0</v>
      </c>
    </row>
    <row r="92" spans="1:10" ht="14.25">
      <c r="A92" s="117">
        <v>2</v>
      </c>
      <c r="B92" s="158" t="s">
        <v>464</v>
      </c>
      <c r="C92" s="103">
        <v>8</v>
      </c>
      <c r="D92" s="42">
        <f>E92+F92+G92</f>
        <v>9550.119999999999</v>
      </c>
      <c r="E92" s="42">
        <v>4576</v>
      </c>
      <c r="F92" s="42">
        <v>549.12</v>
      </c>
      <c r="G92" s="42">
        <v>4425</v>
      </c>
      <c r="H92" s="42"/>
      <c r="I92" s="42"/>
      <c r="J92" s="42">
        <f>C92*D92*12</f>
        <v>916811.5199999999</v>
      </c>
    </row>
    <row r="93" spans="1:10" ht="14.25">
      <c r="A93" s="117">
        <v>3</v>
      </c>
      <c r="B93" s="158"/>
      <c r="C93" s="103"/>
      <c r="D93" s="42"/>
      <c r="E93" s="42"/>
      <c r="F93" s="42"/>
      <c r="G93" s="42"/>
      <c r="H93" s="42"/>
      <c r="I93" s="42"/>
      <c r="J93" s="42">
        <f>C93*D93*11</f>
        <v>0</v>
      </c>
    </row>
    <row r="94" spans="1:10" ht="14.25">
      <c r="A94" s="117">
        <v>4</v>
      </c>
      <c r="B94" s="158"/>
      <c r="C94" s="103"/>
      <c r="D94" s="42"/>
      <c r="E94" s="42"/>
      <c r="F94" s="42"/>
      <c r="G94" s="42"/>
      <c r="H94" s="42"/>
      <c r="I94" s="42"/>
      <c r="J94" s="42"/>
    </row>
    <row r="95" spans="1:10" ht="14.25">
      <c r="A95" s="117">
        <v>5</v>
      </c>
      <c r="B95" s="158"/>
      <c r="C95" s="103"/>
      <c r="D95" s="42"/>
      <c r="E95" s="42"/>
      <c r="F95" s="42"/>
      <c r="G95" s="42"/>
      <c r="H95" s="42"/>
      <c r="I95" s="42"/>
      <c r="J95" s="42"/>
    </row>
    <row r="96" spans="1:10" ht="14.25">
      <c r="A96" s="42"/>
      <c r="B96" s="136" t="s">
        <v>462</v>
      </c>
      <c r="C96" s="103">
        <f>SUM(C91:C95)</f>
        <v>8</v>
      </c>
      <c r="D96" s="42">
        <f>SUM(D91:D95)</f>
        <v>9550.119999999999</v>
      </c>
      <c r="E96" s="42">
        <f>SUM(E91:E95)</f>
        <v>4576</v>
      </c>
      <c r="F96" s="42">
        <f>SUM(F91:F95)</f>
        <v>549.12</v>
      </c>
      <c r="G96" s="42">
        <f>SUM(G91:G95)</f>
        <v>4425</v>
      </c>
      <c r="H96" s="42"/>
      <c r="I96" s="42"/>
      <c r="J96" s="42">
        <f>SUM(J91:J95)</f>
        <v>916811.5199999999</v>
      </c>
    </row>
    <row r="98" ht="14.25">
      <c r="B98" s="40" t="s">
        <v>505</v>
      </c>
    </row>
  </sheetData>
  <sheetProtection/>
  <mergeCells count="43">
    <mergeCell ref="A86:J86"/>
    <mergeCell ref="A87:A89"/>
    <mergeCell ref="B87:B89"/>
    <mergeCell ref="C87:C89"/>
    <mergeCell ref="D87:G87"/>
    <mergeCell ref="H87:H89"/>
    <mergeCell ref="I87:I89"/>
    <mergeCell ref="J87:J89"/>
    <mergeCell ref="A80:J80"/>
    <mergeCell ref="A81:J81"/>
    <mergeCell ref="D65:G65"/>
    <mergeCell ref="H65:H67"/>
    <mergeCell ref="A82:B82"/>
    <mergeCell ref="A84:C84"/>
    <mergeCell ref="A62:C62"/>
    <mergeCell ref="A64:J64"/>
    <mergeCell ref="A65:A67"/>
    <mergeCell ref="B65:B67"/>
    <mergeCell ref="C65:C67"/>
    <mergeCell ref="I65:I67"/>
    <mergeCell ref="J65:J67"/>
    <mergeCell ref="D66:D67"/>
    <mergeCell ref="E66:G66"/>
    <mergeCell ref="D9:D10"/>
    <mergeCell ref="E9:G9"/>
    <mergeCell ref="D8:G8"/>
    <mergeCell ref="H8:H10"/>
    <mergeCell ref="I8:I10"/>
    <mergeCell ref="D88:D89"/>
    <mergeCell ref="E88:G88"/>
    <mergeCell ref="A58:J58"/>
    <mergeCell ref="A59:J59"/>
    <mergeCell ref="A60:B60"/>
    <mergeCell ref="J8:J10"/>
    <mergeCell ref="A52:B52"/>
    <mergeCell ref="A5:C5"/>
    <mergeCell ref="A3:B3"/>
    <mergeCell ref="A2:J2"/>
    <mergeCell ref="A1:J1"/>
    <mergeCell ref="A7:J7"/>
    <mergeCell ref="A8:A10"/>
    <mergeCell ref="B8:B10"/>
    <mergeCell ref="C8:C10"/>
  </mergeCells>
  <printOptions/>
  <pageMargins left="0.7" right="0.7" top="0.75" bottom="0.75" header="0.3" footer="0.3"/>
  <pageSetup fitToHeight="0" fitToWidth="1" horizontalDpi="600" verticalDpi="600" orientation="portrait" paperSize="9" scale="52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zoomScale="115" zoomScaleNormal="115" zoomScalePageLayoutView="0" workbookViewId="0" topLeftCell="A1">
      <selection activeCell="E16" sqref="E16"/>
    </sheetView>
  </sheetViews>
  <sheetFormatPr defaultColWidth="9.33203125" defaultRowHeight="12.75"/>
  <cols>
    <col min="1" max="1" width="9.33203125" style="40" customWidth="1"/>
    <col min="2" max="2" width="41.16015625" style="40" customWidth="1"/>
    <col min="3" max="3" width="25" style="40" customWidth="1"/>
    <col min="4" max="6" width="18.5" style="40" customWidth="1"/>
    <col min="7" max="16384" width="9.33203125" style="40" customWidth="1"/>
  </cols>
  <sheetData>
    <row r="1" spans="1:6" ht="24" customHeight="1">
      <c r="A1" s="184" t="s">
        <v>217</v>
      </c>
      <c r="B1" s="184"/>
      <c r="C1" s="184"/>
      <c r="D1" s="184"/>
      <c r="E1" s="184"/>
      <c r="F1" s="184"/>
    </row>
    <row r="2" spans="1:6" ht="20.25" customHeight="1">
      <c r="A2" s="183" t="s">
        <v>188</v>
      </c>
      <c r="B2" s="183"/>
      <c r="C2" s="104">
        <v>112</v>
      </c>
      <c r="D2" s="43"/>
      <c r="E2" s="43"/>
      <c r="F2" s="43"/>
    </row>
    <row r="4" spans="1:6" ht="20.25" customHeight="1">
      <c r="A4" s="183" t="s">
        <v>187</v>
      </c>
      <c r="B4" s="183"/>
      <c r="C4" s="183"/>
      <c r="D4" s="43" t="s">
        <v>466</v>
      </c>
      <c r="E4" s="43"/>
      <c r="F4" s="43"/>
    </row>
    <row r="6" spans="1:6" ht="24" customHeight="1">
      <c r="A6" s="185" t="s">
        <v>191</v>
      </c>
      <c r="B6" s="185"/>
      <c r="C6" s="185"/>
      <c r="D6" s="185"/>
      <c r="E6" s="185"/>
      <c r="F6" s="185"/>
    </row>
    <row r="7" spans="1:6" ht="28.5" customHeight="1">
      <c r="A7" s="186" t="s">
        <v>175</v>
      </c>
      <c r="B7" s="180" t="s">
        <v>189</v>
      </c>
      <c r="C7" s="180" t="s">
        <v>190</v>
      </c>
      <c r="D7" s="180" t="s">
        <v>192</v>
      </c>
      <c r="E7" s="180" t="s">
        <v>193</v>
      </c>
      <c r="F7" s="180" t="s">
        <v>194</v>
      </c>
    </row>
    <row r="8" spans="1:6" ht="14.25">
      <c r="A8" s="186"/>
      <c r="B8" s="180"/>
      <c r="C8" s="180"/>
      <c r="D8" s="180"/>
      <c r="E8" s="180"/>
      <c r="F8" s="180"/>
    </row>
    <row r="9" spans="1:6" ht="48.75" customHeight="1">
      <c r="A9" s="186"/>
      <c r="B9" s="180"/>
      <c r="C9" s="180"/>
      <c r="D9" s="180"/>
      <c r="E9" s="180"/>
      <c r="F9" s="180"/>
    </row>
    <row r="10" spans="1:6" ht="14.25">
      <c r="A10" s="41">
        <v>1</v>
      </c>
      <c r="B10" s="41">
        <v>2</v>
      </c>
      <c r="C10" s="41">
        <v>3</v>
      </c>
      <c r="D10" s="41">
        <v>4</v>
      </c>
      <c r="E10" s="41">
        <v>5</v>
      </c>
      <c r="F10" s="41">
        <v>6</v>
      </c>
    </row>
    <row r="11" spans="1:6" ht="54" customHeight="1">
      <c r="A11" s="44">
        <v>1</v>
      </c>
      <c r="B11" s="33" t="s">
        <v>195</v>
      </c>
      <c r="C11" s="42"/>
      <c r="D11" s="42"/>
      <c r="E11" s="42"/>
      <c r="F11" s="42"/>
    </row>
    <row r="12" spans="1:6" ht="64.5" customHeight="1">
      <c r="A12" s="44" t="s">
        <v>94</v>
      </c>
      <c r="B12" s="46" t="s">
        <v>469</v>
      </c>
      <c r="C12" s="42"/>
      <c r="D12" s="42"/>
      <c r="E12" s="42"/>
      <c r="F12" s="42"/>
    </row>
    <row r="13" spans="1:6" ht="32.25" customHeight="1">
      <c r="A13" s="44" t="s">
        <v>96</v>
      </c>
      <c r="B13" s="46" t="s">
        <v>468</v>
      </c>
      <c r="C13" s="42"/>
      <c r="D13" s="42"/>
      <c r="E13" s="42"/>
      <c r="F13" s="42"/>
    </row>
    <row r="14" spans="1:6" ht="34.5" customHeight="1">
      <c r="A14" s="44" t="s">
        <v>196</v>
      </c>
      <c r="B14" s="46" t="s">
        <v>467</v>
      </c>
      <c r="C14" s="42"/>
      <c r="D14" s="42"/>
      <c r="E14" s="42"/>
      <c r="F14" s="42"/>
    </row>
    <row r="15" spans="1:6" ht="63.75" customHeight="1">
      <c r="A15" s="44">
        <v>2</v>
      </c>
      <c r="B15" s="46" t="s">
        <v>470</v>
      </c>
      <c r="C15" s="42"/>
      <c r="D15" s="42"/>
      <c r="E15" s="42"/>
      <c r="F15" s="42"/>
    </row>
    <row r="16" spans="1:6" ht="63.75" customHeight="1">
      <c r="A16" s="44" t="s">
        <v>98</v>
      </c>
      <c r="B16" s="46" t="s">
        <v>470</v>
      </c>
      <c r="C16" s="42"/>
      <c r="D16" s="42"/>
      <c r="E16" s="42"/>
      <c r="F16" s="42"/>
    </row>
    <row r="17" spans="1:6" ht="36" customHeight="1">
      <c r="A17" s="44" t="s">
        <v>101</v>
      </c>
      <c r="B17" s="46" t="s">
        <v>471</v>
      </c>
      <c r="C17" s="42"/>
      <c r="D17" s="42"/>
      <c r="E17" s="42"/>
      <c r="F17" s="42"/>
    </row>
    <row r="18" spans="1:6" ht="38.25" customHeight="1">
      <c r="A18" s="44" t="s">
        <v>102</v>
      </c>
      <c r="B18" s="46" t="s">
        <v>468</v>
      </c>
      <c r="C18" s="42"/>
      <c r="D18" s="42"/>
      <c r="E18" s="42"/>
      <c r="F18" s="42"/>
    </row>
    <row r="19" spans="1:6" ht="14.25">
      <c r="A19" s="181" t="s">
        <v>185</v>
      </c>
      <c r="B19" s="182"/>
      <c r="C19" s="41" t="s">
        <v>186</v>
      </c>
      <c r="D19" s="41" t="s">
        <v>186</v>
      </c>
      <c r="E19" s="41" t="s">
        <v>186</v>
      </c>
      <c r="F19" s="138">
        <f>F17+F16+F14+F13+F12+F18+F15</f>
        <v>0</v>
      </c>
    </row>
  </sheetData>
  <sheetProtection/>
  <mergeCells count="11">
    <mergeCell ref="A6:F6"/>
    <mergeCell ref="A7:A9"/>
    <mergeCell ref="B7:B9"/>
    <mergeCell ref="C7:C9"/>
    <mergeCell ref="A19:B19"/>
    <mergeCell ref="A1:F1"/>
    <mergeCell ref="D7:D9"/>
    <mergeCell ref="E7:E9"/>
    <mergeCell ref="F7:F9"/>
    <mergeCell ref="A2:B2"/>
    <mergeCell ref="A4:C4"/>
  </mergeCells>
  <printOptions/>
  <pageMargins left="0.7" right="0.7" top="0.75" bottom="0.75" header="0.3" footer="0.3"/>
  <pageSetup fitToHeight="0" fitToWidth="1" horizontalDpi="600" verticalDpi="600" orientation="portrait" paperSize="9" scale="74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"/>
  <sheetViews>
    <sheetView zoomScale="115" zoomScaleNormal="115" zoomScalePageLayoutView="0" workbookViewId="0" topLeftCell="A4">
      <selection activeCell="F14" sqref="F14"/>
    </sheetView>
  </sheetViews>
  <sheetFormatPr defaultColWidth="9.33203125" defaultRowHeight="12.75"/>
  <cols>
    <col min="1" max="1" width="9.33203125" style="40" customWidth="1"/>
    <col min="2" max="2" width="41.16015625" style="40" customWidth="1"/>
    <col min="3" max="3" width="25" style="40" customWidth="1"/>
    <col min="4" max="6" width="18.5" style="40" customWidth="1"/>
    <col min="7" max="16384" width="9.33203125" style="40" customWidth="1"/>
  </cols>
  <sheetData>
    <row r="1" spans="1:6" ht="24" customHeight="1">
      <c r="A1" s="184" t="s">
        <v>218</v>
      </c>
      <c r="B1" s="184"/>
      <c r="C1" s="184"/>
      <c r="D1" s="184"/>
      <c r="E1" s="184"/>
      <c r="F1" s="184"/>
    </row>
    <row r="2" spans="1:6" ht="20.25" customHeight="1">
      <c r="A2" s="183" t="s">
        <v>188</v>
      </c>
      <c r="B2" s="183"/>
      <c r="C2" s="104">
        <v>112</v>
      </c>
      <c r="D2" s="43"/>
      <c r="E2" s="43"/>
      <c r="F2" s="43"/>
    </row>
    <row r="4" spans="1:6" ht="20.25" customHeight="1">
      <c r="A4" s="183" t="s">
        <v>187</v>
      </c>
      <c r="B4" s="183"/>
      <c r="C4" s="183"/>
      <c r="D4" s="43" t="s">
        <v>383</v>
      </c>
      <c r="E4" s="43"/>
      <c r="F4" s="43"/>
    </row>
    <row r="6" spans="1:6" ht="24" customHeight="1">
      <c r="A6" s="185" t="s">
        <v>201</v>
      </c>
      <c r="B6" s="185"/>
      <c r="C6" s="185"/>
      <c r="D6" s="185"/>
      <c r="E6" s="185"/>
      <c r="F6" s="185"/>
    </row>
    <row r="7" spans="1:6" ht="28.5" customHeight="1">
      <c r="A7" s="186" t="s">
        <v>175</v>
      </c>
      <c r="B7" s="180" t="s">
        <v>189</v>
      </c>
      <c r="C7" s="180" t="s">
        <v>198</v>
      </c>
      <c r="D7" s="180" t="s">
        <v>199</v>
      </c>
      <c r="E7" s="180" t="s">
        <v>200</v>
      </c>
      <c r="F7" s="180" t="s">
        <v>194</v>
      </c>
    </row>
    <row r="8" spans="1:6" ht="14.25">
      <c r="A8" s="186"/>
      <c r="B8" s="180"/>
      <c r="C8" s="180"/>
      <c r="D8" s="180"/>
      <c r="E8" s="180"/>
      <c r="F8" s="180"/>
    </row>
    <row r="9" spans="1:6" ht="48.75" customHeight="1">
      <c r="A9" s="186"/>
      <c r="B9" s="180"/>
      <c r="C9" s="180"/>
      <c r="D9" s="180"/>
      <c r="E9" s="180"/>
      <c r="F9" s="180"/>
    </row>
    <row r="10" spans="1:6" ht="14.25">
      <c r="A10" s="41">
        <v>1</v>
      </c>
      <c r="B10" s="41">
        <v>2</v>
      </c>
      <c r="C10" s="41">
        <v>3</v>
      </c>
      <c r="D10" s="41">
        <v>4</v>
      </c>
      <c r="E10" s="41">
        <v>5</v>
      </c>
      <c r="F10" s="41">
        <v>6</v>
      </c>
    </row>
    <row r="11" spans="1:6" ht="54" customHeight="1">
      <c r="A11" s="44">
        <v>1</v>
      </c>
      <c r="B11" s="33" t="s">
        <v>197</v>
      </c>
      <c r="C11" s="42">
        <v>2</v>
      </c>
      <c r="D11" s="42">
        <v>12</v>
      </c>
      <c r="E11" s="42">
        <v>50</v>
      </c>
      <c r="F11" s="42">
        <v>1305</v>
      </c>
    </row>
    <row r="12" spans="1:6" ht="54" customHeight="1">
      <c r="A12" s="159">
        <v>2</v>
      </c>
      <c r="B12" s="157" t="s">
        <v>560</v>
      </c>
      <c r="C12" s="42">
        <v>3</v>
      </c>
      <c r="D12" s="42">
        <v>1</v>
      </c>
      <c r="E12" s="42">
        <v>2268.56</v>
      </c>
      <c r="F12" s="42">
        <v>6805.69</v>
      </c>
    </row>
    <row r="13" spans="1:6" ht="54" customHeight="1">
      <c r="A13" s="159">
        <v>3</v>
      </c>
      <c r="B13" s="157" t="s">
        <v>574</v>
      </c>
      <c r="C13" s="42">
        <v>1</v>
      </c>
      <c r="D13" s="42">
        <v>1</v>
      </c>
      <c r="E13" s="42"/>
      <c r="F13" s="42">
        <v>10260</v>
      </c>
    </row>
    <row r="14" spans="1:6" ht="54" customHeight="1">
      <c r="A14" s="159">
        <v>4</v>
      </c>
      <c r="B14" s="157" t="s">
        <v>575</v>
      </c>
      <c r="C14" s="42">
        <v>1</v>
      </c>
      <c r="D14" s="42">
        <v>4</v>
      </c>
      <c r="E14" s="42"/>
      <c r="F14" s="42">
        <v>2000</v>
      </c>
    </row>
    <row r="15" spans="1:6" ht="54" customHeight="1">
      <c r="A15" s="159">
        <v>5</v>
      </c>
      <c r="B15" s="157" t="s">
        <v>591</v>
      </c>
      <c r="C15" s="42">
        <v>1</v>
      </c>
      <c r="D15" s="42"/>
      <c r="E15" s="42"/>
      <c r="F15" s="42">
        <v>1645</v>
      </c>
    </row>
    <row r="16" spans="1:6" ht="14.25">
      <c r="A16" s="181" t="s">
        <v>185</v>
      </c>
      <c r="B16" s="182"/>
      <c r="C16" s="41" t="s">
        <v>186</v>
      </c>
      <c r="D16" s="41" t="s">
        <v>186</v>
      </c>
      <c r="E16" s="41" t="s">
        <v>186</v>
      </c>
      <c r="F16" s="137">
        <f>F12+F11+F13+F14+F15</f>
        <v>22015.69</v>
      </c>
    </row>
  </sheetData>
  <sheetProtection/>
  <mergeCells count="11">
    <mergeCell ref="C7:C9"/>
    <mergeCell ref="D7:D9"/>
    <mergeCell ref="E7:E9"/>
    <mergeCell ref="F7:F9"/>
    <mergeCell ref="A16:B16"/>
    <mergeCell ref="A1:F1"/>
    <mergeCell ref="A2:B2"/>
    <mergeCell ref="A4:C4"/>
    <mergeCell ref="A6:F6"/>
    <mergeCell ref="A7:A9"/>
    <mergeCell ref="B7:B9"/>
  </mergeCells>
  <printOptions/>
  <pageMargins left="0.7" right="0.7" top="0.75" bottom="0.75" header="0.3" footer="0.3"/>
  <pageSetup fitToHeight="0" fitToWidth="1" horizontalDpi="600" verticalDpi="600" orientation="portrait" paperSize="9" scale="74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9"/>
  <sheetViews>
    <sheetView zoomScale="115" zoomScaleNormal="115" zoomScalePageLayoutView="0" workbookViewId="0" topLeftCell="A10">
      <selection activeCell="D19" sqref="D19"/>
    </sheetView>
  </sheetViews>
  <sheetFormatPr defaultColWidth="9.33203125" defaultRowHeight="12.75"/>
  <cols>
    <col min="1" max="1" width="9.33203125" style="40" customWidth="1"/>
    <col min="2" max="2" width="41.16015625" style="40" customWidth="1"/>
    <col min="3" max="3" width="25" style="40" customWidth="1"/>
    <col min="4" max="4" width="18.5" style="40" customWidth="1"/>
    <col min="5" max="16384" width="9.33203125" style="40" customWidth="1"/>
  </cols>
  <sheetData>
    <row r="1" spans="1:4" ht="24" customHeight="1">
      <c r="A1" s="184" t="s">
        <v>219</v>
      </c>
      <c r="B1" s="184"/>
      <c r="C1" s="184"/>
      <c r="D1" s="184"/>
    </row>
    <row r="2" spans="1:4" ht="20.25" customHeight="1">
      <c r="A2" s="183" t="s">
        <v>188</v>
      </c>
      <c r="B2" s="183"/>
      <c r="C2" s="104">
        <v>119</v>
      </c>
      <c r="D2" s="43"/>
    </row>
    <row r="4" spans="1:4" ht="20.25" customHeight="1">
      <c r="A4" s="183" t="s">
        <v>187</v>
      </c>
      <c r="B4" s="183"/>
      <c r="C4" s="47" t="s">
        <v>385</v>
      </c>
      <c r="D4" s="43"/>
    </row>
    <row r="6" spans="1:4" ht="63.75" customHeight="1">
      <c r="A6" s="188" t="s">
        <v>202</v>
      </c>
      <c r="B6" s="188"/>
      <c r="C6" s="188"/>
      <c r="D6" s="188"/>
    </row>
    <row r="7" spans="1:4" ht="51.75" customHeight="1">
      <c r="A7" s="48" t="s">
        <v>175</v>
      </c>
      <c r="B7" s="32" t="s">
        <v>203</v>
      </c>
      <c r="C7" s="32" t="s">
        <v>204</v>
      </c>
      <c r="D7" s="32" t="s">
        <v>205</v>
      </c>
    </row>
    <row r="8" spans="1:4" ht="14.25">
      <c r="A8" s="41">
        <v>1</v>
      </c>
      <c r="B8" s="41">
        <v>2</v>
      </c>
      <c r="C8" s="41">
        <v>3</v>
      </c>
      <c r="D8" s="41">
        <v>4</v>
      </c>
    </row>
    <row r="9" spans="1:4" ht="36.75" customHeight="1">
      <c r="A9" s="49">
        <v>1</v>
      </c>
      <c r="B9" s="50" t="s">
        <v>206</v>
      </c>
      <c r="C9" s="48" t="s">
        <v>110</v>
      </c>
      <c r="D9" s="42"/>
    </row>
    <row r="10" spans="1:4" ht="21" customHeight="1">
      <c r="A10" s="44" t="s">
        <v>94</v>
      </c>
      <c r="B10" s="33" t="s">
        <v>207</v>
      </c>
      <c r="C10" s="42">
        <v>16517798.9</v>
      </c>
      <c r="D10" s="42">
        <f>C10*22%</f>
        <v>3633915.758</v>
      </c>
    </row>
    <row r="11" spans="1:4" ht="21" customHeight="1">
      <c r="A11" s="44" t="s">
        <v>96</v>
      </c>
      <c r="B11" s="33" t="s">
        <v>208</v>
      </c>
      <c r="C11" s="42"/>
      <c r="D11" s="42"/>
    </row>
    <row r="12" spans="1:4" ht="61.5" customHeight="1">
      <c r="A12" s="44" t="s">
        <v>196</v>
      </c>
      <c r="B12" s="33" t="s">
        <v>209</v>
      </c>
      <c r="C12" s="42"/>
      <c r="D12" s="42"/>
    </row>
    <row r="13" spans="1:4" ht="48.75" customHeight="1">
      <c r="A13" s="49">
        <v>2</v>
      </c>
      <c r="B13" s="50" t="s">
        <v>210</v>
      </c>
      <c r="C13" s="48" t="s">
        <v>110</v>
      </c>
      <c r="D13" s="42"/>
    </row>
    <row r="14" spans="1:4" ht="68.25" customHeight="1">
      <c r="A14" s="44"/>
      <c r="B14" s="33" t="s">
        <v>211</v>
      </c>
      <c r="C14" s="42">
        <f>C10</f>
        <v>16517798.9</v>
      </c>
      <c r="D14" s="42">
        <f>C14*2.9%</f>
        <v>479016.16809999995</v>
      </c>
    </row>
    <row r="15" spans="1:4" ht="46.5" customHeight="1">
      <c r="A15" s="44"/>
      <c r="B15" s="33" t="s">
        <v>212</v>
      </c>
      <c r="C15" s="42"/>
      <c r="D15" s="42"/>
    </row>
    <row r="16" spans="1:4" ht="62.25" customHeight="1">
      <c r="A16" s="44"/>
      <c r="B16" s="33" t="s">
        <v>213</v>
      </c>
      <c r="C16" s="42">
        <f>C14</f>
        <v>16517798.9</v>
      </c>
      <c r="D16" s="42">
        <f>C16*0.2%</f>
        <v>33035.5978</v>
      </c>
    </row>
    <row r="17" spans="1:4" ht="60" customHeight="1">
      <c r="A17" s="44"/>
      <c r="B17" s="33" t="s">
        <v>214</v>
      </c>
      <c r="C17" s="42"/>
      <c r="D17" s="42"/>
    </row>
    <row r="18" spans="1:4" ht="54" customHeight="1">
      <c r="A18" s="49">
        <v>3</v>
      </c>
      <c r="B18" s="50" t="s">
        <v>215</v>
      </c>
      <c r="C18" s="42">
        <f>C16</f>
        <v>16517798.9</v>
      </c>
      <c r="D18" s="42">
        <v>786935.21</v>
      </c>
    </row>
    <row r="19" spans="1:4" ht="14.25">
      <c r="A19" s="181" t="s">
        <v>185</v>
      </c>
      <c r="B19" s="182"/>
      <c r="C19" s="48" t="s">
        <v>110</v>
      </c>
      <c r="D19" s="137">
        <f>D18+D16+D14+D10</f>
        <v>4932902.733899999</v>
      </c>
    </row>
  </sheetData>
  <sheetProtection/>
  <mergeCells count="5">
    <mergeCell ref="A19:B19"/>
    <mergeCell ref="A4:B4"/>
    <mergeCell ref="A1:D1"/>
    <mergeCell ref="A2:B2"/>
    <mergeCell ref="A6:D6"/>
  </mergeCells>
  <printOptions/>
  <pageMargins left="0.7" right="0.7" top="0.75" bottom="0.75" header="0.3" footer="0.3"/>
  <pageSetup fitToHeight="0" fitToWidth="1" horizontalDpi="600" verticalDpi="600" orientation="portrait" paperSize="9" scale="94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"/>
  <sheetViews>
    <sheetView zoomScale="115" zoomScaleNormal="115" zoomScalePageLayoutView="0" workbookViewId="0" topLeftCell="A1">
      <selection activeCell="E8" sqref="E8"/>
    </sheetView>
  </sheetViews>
  <sheetFormatPr defaultColWidth="9.33203125" defaultRowHeight="12.75"/>
  <cols>
    <col min="1" max="1" width="9.33203125" style="40" customWidth="1"/>
    <col min="2" max="2" width="41.16015625" style="40" customWidth="1"/>
    <col min="3" max="3" width="25" style="40" customWidth="1"/>
    <col min="4" max="4" width="21.16015625" style="40" customWidth="1"/>
    <col min="5" max="5" width="17.16015625" style="40" customWidth="1"/>
    <col min="6" max="16384" width="9.33203125" style="40" customWidth="1"/>
  </cols>
  <sheetData>
    <row r="1" spans="1:5" ht="24" customHeight="1">
      <c r="A1" s="184" t="s">
        <v>220</v>
      </c>
      <c r="B1" s="184"/>
      <c r="C1" s="184"/>
      <c r="D1" s="184"/>
      <c r="E1" s="184"/>
    </row>
    <row r="2" spans="1:5" ht="20.25" customHeight="1">
      <c r="A2" s="183" t="s">
        <v>188</v>
      </c>
      <c r="B2" s="183"/>
      <c r="C2" s="153">
        <v>262</v>
      </c>
      <c r="D2" s="43"/>
      <c r="E2" s="43"/>
    </row>
    <row r="4" spans="1:5" ht="20.25" customHeight="1">
      <c r="A4" s="183" t="s">
        <v>187</v>
      </c>
      <c r="B4" s="183"/>
      <c r="C4" s="47" t="s">
        <v>383</v>
      </c>
      <c r="D4" s="43"/>
      <c r="E4" s="43"/>
    </row>
    <row r="6" spans="1:5" ht="51.75" customHeight="1">
      <c r="A6" s="48" t="s">
        <v>175</v>
      </c>
      <c r="B6" s="32" t="s">
        <v>11</v>
      </c>
      <c r="C6" s="32" t="s">
        <v>221</v>
      </c>
      <c r="D6" s="32" t="s">
        <v>222</v>
      </c>
      <c r="E6" s="32" t="s">
        <v>223</v>
      </c>
    </row>
    <row r="7" spans="1:5" ht="14.25">
      <c r="A7" s="41">
        <v>1</v>
      </c>
      <c r="B7" s="41">
        <v>2</v>
      </c>
      <c r="C7" s="41">
        <v>3</v>
      </c>
      <c r="D7" s="41">
        <v>4</v>
      </c>
      <c r="E7" s="41">
        <v>5</v>
      </c>
    </row>
    <row r="8" spans="1:5" ht="21" customHeight="1">
      <c r="A8" s="49"/>
      <c r="B8" s="50" t="s">
        <v>527</v>
      </c>
      <c r="C8" s="48">
        <v>17.5</v>
      </c>
      <c r="D8" s="42">
        <v>206</v>
      </c>
      <c r="E8" s="42">
        <f>C8*D8*2</f>
        <v>7210</v>
      </c>
    </row>
    <row r="9" spans="1:5" ht="21" customHeight="1">
      <c r="A9" s="44"/>
      <c r="B9" s="33"/>
      <c r="C9" s="42"/>
      <c r="D9" s="42"/>
      <c r="E9" s="42"/>
    </row>
    <row r="10" spans="1:5" ht="21" customHeight="1">
      <c r="A10" s="44"/>
      <c r="B10" s="33"/>
      <c r="C10" s="42"/>
      <c r="D10" s="42"/>
      <c r="E10" s="42"/>
    </row>
    <row r="11" spans="1:5" ht="14.25">
      <c r="A11" s="181" t="s">
        <v>185</v>
      </c>
      <c r="B11" s="182"/>
      <c r="C11" s="48" t="s">
        <v>110</v>
      </c>
      <c r="D11" s="48" t="s">
        <v>110</v>
      </c>
      <c r="E11" s="42">
        <f>E8</f>
        <v>7210</v>
      </c>
    </row>
  </sheetData>
  <sheetProtection/>
  <mergeCells count="4">
    <mergeCell ref="A2:B2"/>
    <mergeCell ref="A4:B4"/>
    <mergeCell ref="A11:B11"/>
    <mergeCell ref="A1:E1"/>
  </mergeCells>
  <printOptions/>
  <pageMargins left="0.7" right="0.7" top="0.75" bottom="0.75" header="0.3" footer="0.3"/>
  <pageSetup fitToHeight="0" fitToWidth="1" horizontalDpi="600" verticalDpi="600" orientation="portrait" paperSize="9" scale="8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9"/>
  <sheetViews>
    <sheetView zoomScale="115" zoomScaleNormal="115" zoomScalePageLayoutView="0" workbookViewId="0" topLeftCell="A16">
      <selection activeCell="E30" sqref="E30"/>
    </sheetView>
  </sheetViews>
  <sheetFormatPr defaultColWidth="9.33203125" defaultRowHeight="12.75"/>
  <cols>
    <col min="1" max="1" width="9.33203125" style="40" customWidth="1"/>
    <col min="2" max="2" width="41.16015625" style="40" customWidth="1"/>
    <col min="3" max="3" width="25" style="40" customWidth="1"/>
    <col min="4" max="4" width="21.16015625" style="40" customWidth="1"/>
    <col min="5" max="5" width="17.16015625" style="40" customWidth="1"/>
    <col min="6" max="16384" width="9.33203125" style="40" customWidth="1"/>
  </cols>
  <sheetData>
    <row r="1" spans="1:5" ht="24" customHeight="1">
      <c r="A1" s="184" t="s">
        <v>224</v>
      </c>
      <c r="B1" s="184"/>
      <c r="C1" s="184"/>
      <c r="D1" s="184"/>
      <c r="E1" s="184"/>
    </row>
    <row r="2" spans="1:5" ht="20.25" customHeight="1">
      <c r="A2" s="183" t="s">
        <v>188</v>
      </c>
      <c r="B2" s="183"/>
      <c r="C2" s="104">
        <v>850</v>
      </c>
      <c r="D2" s="104">
        <v>851</v>
      </c>
      <c r="E2" s="104">
        <v>852</v>
      </c>
    </row>
    <row r="4" spans="1:5" ht="20.25" customHeight="1">
      <c r="A4" s="183" t="s">
        <v>187</v>
      </c>
      <c r="B4" s="183"/>
      <c r="C4" s="47" t="s">
        <v>383</v>
      </c>
      <c r="D4" s="43"/>
      <c r="E4" s="43"/>
    </row>
    <row r="6" spans="1:5" ht="24" customHeight="1">
      <c r="A6" s="185" t="s">
        <v>235</v>
      </c>
      <c r="B6" s="185"/>
      <c r="C6" s="185"/>
      <c r="D6" s="185"/>
      <c r="E6" s="185"/>
    </row>
    <row r="7" spans="1:5" ht="99" customHeight="1">
      <c r="A7" s="48" t="s">
        <v>175</v>
      </c>
      <c r="B7" s="32" t="s">
        <v>189</v>
      </c>
      <c r="C7" s="32" t="s">
        <v>225</v>
      </c>
      <c r="D7" s="32" t="s">
        <v>226</v>
      </c>
      <c r="E7" s="32" t="s">
        <v>227</v>
      </c>
    </row>
    <row r="8" spans="1:5" ht="14.25">
      <c r="A8" s="41">
        <v>1</v>
      </c>
      <c r="B8" s="41">
        <v>2</v>
      </c>
      <c r="C8" s="41">
        <v>3</v>
      </c>
      <c r="D8" s="41">
        <v>4</v>
      </c>
      <c r="E8" s="41">
        <v>5</v>
      </c>
    </row>
    <row r="9" spans="1:5" ht="30.75" customHeight="1">
      <c r="A9" s="44">
        <v>1</v>
      </c>
      <c r="B9" s="33" t="s">
        <v>228</v>
      </c>
      <c r="C9" s="48"/>
      <c r="D9" s="42"/>
      <c r="E9" s="42"/>
    </row>
    <row r="10" spans="1:5" ht="21" customHeight="1">
      <c r="A10" s="44"/>
      <c r="B10" s="45" t="s">
        <v>229</v>
      </c>
      <c r="C10" s="42"/>
      <c r="D10" s="42"/>
      <c r="E10" s="42"/>
    </row>
    <row r="11" spans="1:5" ht="21" customHeight="1">
      <c r="A11" s="44"/>
      <c r="B11" s="52" t="s">
        <v>230</v>
      </c>
      <c r="C11" s="42"/>
      <c r="D11" s="42"/>
      <c r="E11" s="42"/>
    </row>
    <row r="12" spans="1:5" ht="21" customHeight="1">
      <c r="A12" s="44"/>
      <c r="B12" s="45" t="s">
        <v>231</v>
      </c>
      <c r="C12" s="42"/>
      <c r="D12" s="42"/>
      <c r="E12" s="42"/>
    </row>
    <row r="13" spans="1:5" ht="21" customHeight="1">
      <c r="A13" s="44"/>
      <c r="B13" s="52" t="s">
        <v>230</v>
      </c>
      <c r="C13" s="42"/>
      <c r="D13" s="42"/>
      <c r="E13" s="42"/>
    </row>
    <row r="14" spans="1:5" ht="14.25">
      <c r="A14" s="181" t="s">
        <v>185</v>
      </c>
      <c r="B14" s="182"/>
      <c r="C14" s="48"/>
      <c r="D14" s="48" t="s">
        <v>110</v>
      </c>
      <c r="E14" s="42"/>
    </row>
    <row r="16" spans="1:5" ht="21.75" customHeight="1">
      <c r="A16" s="185" t="s">
        <v>236</v>
      </c>
      <c r="B16" s="185"/>
      <c r="C16" s="185"/>
      <c r="D16" s="185"/>
      <c r="E16" s="185"/>
    </row>
    <row r="17" spans="1:5" ht="42.75">
      <c r="A17" s="48" t="s">
        <v>175</v>
      </c>
      <c r="B17" s="32" t="s">
        <v>189</v>
      </c>
      <c r="C17" s="32" t="s">
        <v>233</v>
      </c>
      <c r="D17" s="32" t="s">
        <v>226</v>
      </c>
      <c r="E17" s="32" t="s">
        <v>234</v>
      </c>
    </row>
    <row r="18" spans="1:5" ht="14.25">
      <c r="A18" s="41">
        <v>1</v>
      </c>
      <c r="B18" s="41">
        <v>2</v>
      </c>
      <c r="C18" s="41">
        <v>3</v>
      </c>
      <c r="D18" s="41">
        <v>4</v>
      </c>
      <c r="E18" s="41">
        <v>5</v>
      </c>
    </row>
    <row r="19" spans="1:5" ht="18" customHeight="1">
      <c r="A19" s="44">
        <v>1</v>
      </c>
      <c r="B19" s="33" t="s">
        <v>232</v>
      </c>
      <c r="C19" s="48">
        <v>44095197</v>
      </c>
      <c r="D19" s="103">
        <v>1.5</v>
      </c>
      <c r="E19" s="149">
        <v>829373</v>
      </c>
    </row>
    <row r="20" spans="1:5" ht="14.25">
      <c r="A20" s="44"/>
      <c r="B20" s="45"/>
      <c r="C20" s="42"/>
      <c r="D20" s="42"/>
      <c r="E20" s="42"/>
    </row>
    <row r="21" spans="1:5" ht="14.25">
      <c r="A21" s="44"/>
      <c r="B21" s="52"/>
      <c r="C21" s="42"/>
      <c r="D21" s="42"/>
      <c r="E21" s="42"/>
    </row>
    <row r="22" spans="1:5" ht="14.25">
      <c r="A22" s="181" t="s">
        <v>185</v>
      </c>
      <c r="B22" s="182"/>
      <c r="C22" s="48" t="s">
        <v>110</v>
      </c>
      <c r="D22" s="48" t="s">
        <v>110</v>
      </c>
      <c r="E22" s="150">
        <f>E19+E20</f>
        <v>829373</v>
      </c>
    </row>
    <row r="24" spans="1:5" ht="24" customHeight="1">
      <c r="A24" s="185" t="s">
        <v>237</v>
      </c>
      <c r="B24" s="185"/>
      <c r="C24" s="185"/>
      <c r="D24" s="185"/>
      <c r="E24" s="185"/>
    </row>
    <row r="25" spans="1:5" ht="34.5" customHeight="1">
      <c r="A25" s="48" t="s">
        <v>175</v>
      </c>
      <c r="B25" s="32" t="s">
        <v>189</v>
      </c>
      <c r="C25" s="32" t="s">
        <v>225</v>
      </c>
      <c r="D25" s="32" t="s">
        <v>226</v>
      </c>
      <c r="E25" s="32" t="s">
        <v>234</v>
      </c>
    </row>
    <row r="26" spans="1:5" ht="14.25">
      <c r="A26" s="41">
        <v>1</v>
      </c>
      <c r="B26" s="41">
        <v>2</v>
      </c>
      <c r="C26" s="41">
        <v>3</v>
      </c>
      <c r="D26" s="41">
        <v>4</v>
      </c>
      <c r="E26" s="41">
        <v>5</v>
      </c>
    </row>
    <row r="27" spans="1:5" ht="14.25">
      <c r="A27" s="44">
        <v>1</v>
      </c>
      <c r="B27" s="33" t="s">
        <v>386</v>
      </c>
      <c r="C27" s="48">
        <v>2426760</v>
      </c>
      <c r="D27" s="110">
        <v>0.01</v>
      </c>
      <c r="E27" s="102">
        <v>43912</v>
      </c>
    </row>
    <row r="28" spans="1:5" ht="28.5">
      <c r="A28" s="44">
        <v>2</v>
      </c>
      <c r="B28" s="33" t="s">
        <v>387</v>
      </c>
      <c r="C28" s="42"/>
      <c r="D28" s="42"/>
      <c r="E28" s="42">
        <v>4000</v>
      </c>
    </row>
    <row r="29" spans="1:5" ht="14.25">
      <c r="A29" s="44">
        <v>3</v>
      </c>
      <c r="B29" s="33" t="s">
        <v>576</v>
      </c>
      <c r="C29" s="42"/>
      <c r="D29" s="42"/>
      <c r="E29" s="42">
        <v>12363.9</v>
      </c>
    </row>
    <row r="30" spans="1:5" ht="14.25">
      <c r="A30" s="44" t="s">
        <v>54</v>
      </c>
      <c r="B30" s="52" t="s">
        <v>539</v>
      </c>
      <c r="C30" s="42"/>
      <c r="D30" s="42"/>
      <c r="E30" s="42"/>
    </row>
    <row r="31" spans="1:5" ht="14.25">
      <c r="A31" s="181" t="s">
        <v>185</v>
      </c>
      <c r="B31" s="182"/>
      <c r="C31" s="48" t="s">
        <v>110</v>
      </c>
      <c r="D31" s="48" t="s">
        <v>110</v>
      </c>
      <c r="E31" s="114">
        <f>SUM(E27:E30)</f>
        <v>60275.9</v>
      </c>
    </row>
    <row r="33" spans="1:5" ht="14.25">
      <c r="A33" s="185" t="s">
        <v>537</v>
      </c>
      <c r="B33" s="185"/>
      <c r="C33" s="185"/>
      <c r="D33" s="185"/>
      <c r="E33" s="185"/>
    </row>
    <row r="34" spans="1:5" ht="28.5">
      <c r="A34" s="154" t="s">
        <v>175</v>
      </c>
      <c r="B34" s="155" t="s">
        <v>189</v>
      </c>
      <c r="C34" s="155" t="s">
        <v>225</v>
      </c>
      <c r="D34" s="155" t="s">
        <v>226</v>
      </c>
      <c r="E34" s="155" t="s">
        <v>234</v>
      </c>
    </row>
    <row r="35" spans="1:5" ht="14.25">
      <c r="A35" s="41">
        <v>1</v>
      </c>
      <c r="B35" s="41">
        <v>2</v>
      </c>
      <c r="C35" s="41">
        <v>3</v>
      </c>
      <c r="D35" s="41">
        <v>4</v>
      </c>
      <c r="E35" s="41">
        <v>5</v>
      </c>
    </row>
    <row r="36" spans="1:5" ht="14.25">
      <c r="A36" s="44">
        <v>1</v>
      </c>
      <c r="B36" s="33" t="s">
        <v>538</v>
      </c>
      <c r="C36" s="154"/>
      <c r="D36" s="110">
        <v>0.01</v>
      </c>
      <c r="E36" s="102">
        <v>1683</v>
      </c>
    </row>
    <row r="37" spans="1:5" ht="14.25">
      <c r="A37" s="44">
        <v>2</v>
      </c>
      <c r="B37" s="33"/>
      <c r="C37" s="42"/>
      <c r="D37" s="42"/>
      <c r="E37" s="42"/>
    </row>
    <row r="38" spans="1:5" ht="14.25">
      <c r="A38" s="44" t="s">
        <v>54</v>
      </c>
      <c r="B38" s="52"/>
      <c r="C38" s="42"/>
      <c r="D38" s="42"/>
      <c r="E38" s="42"/>
    </row>
    <row r="39" spans="1:5" ht="14.25">
      <c r="A39" s="181" t="s">
        <v>185</v>
      </c>
      <c r="B39" s="182"/>
      <c r="C39" s="154" t="s">
        <v>110</v>
      </c>
      <c r="D39" s="154" t="s">
        <v>110</v>
      </c>
      <c r="E39" s="114">
        <f>E36+E37+E38</f>
        <v>1683</v>
      </c>
    </row>
  </sheetData>
  <sheetProtection/>
  <mergeCells count="11">
    <mergeCell ref="A1:E1"/>
    <mergeCell ref="A2:B2"/>
    <mergeCell ref="A4:B4"/>
    <mergeCell ref="A14:B14"/>
    <mergeCell ref="A6:E6"/>
    <mergeCell ref="A16:E16"/>
    <mergeCell ref="A33:E33"/>
    <mergeCell ref="A39:B39"/>
    <mergeCell ref="A22:B22"/>
    <mergeCell ref="A24:E24"/>
    <mergeCell ref="A31:B31"/>
  </mergeCells>
  <printOptions/>
  <pageMargins left="0.7" right="0.7" top="0.75" bottom="0.75" header="0.3" footer="0.3"/>
  <pageSetup fitToHeight="0" fitToWidth="1" horizontalDpi="600" verticalDpi="600" orientation="portrait" paperSize="9" scale="8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"/>
  <sheetViews>
    <sheetView zoomScale="115" zoomScaleNormal="115" zoomScalePageLayoutView="0" workbookViewId="0" topLeftCell="A1">
      <selection activeCell="B29" sqref="B29"/>
    </sheetView>
  </sheetViews>
  <sheetFormatPr defaultColWidth="9.33203125" defaultRowHeight="12.75"/>
  <cols>
    <col min="1" max="1" width="9.33203125" style="40" customWidth="1"/>
    <col min="2" max="2" width="41.16015625" style="40" customWidth="1"/>
    <col min="3" max="3" width="25" style="40" customWidth="1"/>
    <col min="4" max="4" width="21.16015625" style="40" customWidth="1"/>
    <col min="5" max="5" width="17.16015625" style="40" customWidth="1"/>
    <col min="6" max="16384" width="9.33203125" style="40" customWidth="1"/>
  </cols>
  <sheetData>
    <row r="1" spans="1:5" ht="24" customHeight="1">
      <c r="A1" s="184" t="s">
        <v>238</v>
      </c>
      <c r="B1" s="184"/>
      <c r="C1" s="184"/>
      <c r="D1" s="184"/>
      <c r="E1" s="184"/>
    </row>
    <row r="2" spans="1:5" ht="20.25" customHeight="1">
      <c r="A2" s="183" t="s">
        <v>188</v>
      </c>
      <c r="B2" s="183"/>
      <c r="C2" s="43">
        <v>0</v>
      </c>
      <c r="D2" s="43"/>
      <c r="E2" s="43"/>
    </row>
    <row r="4" spans="1:5" ht="20.25" customHeight="1">
      <c r="A4" s="183" t="s">
        <v>187</v>
      </c>
      <c r="B4" s="183"/>
      <c r="C4" s="47"/>
      <c r="D4" s="43"/>
      <c r="E4" s="43"/>
    </row>
    <row r="6" spans="1:5" ht="56.25" customHeight="1">
      <c r="A6" s="48" t="s">
        <v>175</v>
      </c>
      <c r="B6" s="32" t="s">
        <v>11</v>
      </c>
      <c r="C6" s="32" t="s">
        <v>221</v>
      </c>
      <c r="D6" s="32" t="s">
        <v>222</v>
      </c>
      <c r="E6" s="32" t="s">
        <v>223</v>
      </c>
    </row>
    <row r="7" spans="1:5" ht="14.25">
      <c r="A7" s="41">
        <v>1</v>
      </c>
      <c r="B7" s="41">
        <v>2</v>
      </c>
      <c r="C7" s="41">
        <v>3</v>
      </c>
      <c r="D7" s="41">
        <v>4</v>
      </c>
      <c r="E7" s="41">
        <v>5</v>
      </c>
    </row>
    <row r="8" spans="1:5" ht="21" customHeight="1">
      <c r="A8" s="44"/>
      <c r="B8" s="45"/>
      <c r="C8" s="42"/>
      <c r="D8" s="42"/>
      <c r="E8" s="42"/>
    </row>
    <row r="9" spans="1:5" ht="21" customHeight="1">
      <c r="A9" s="44"/>
      <c r="B9" s="52"/>
      <c r="C9" s="42"/>
      <c r="D9" s="42"/>
      <c r="E9" s="42"/>
    </row>
    <row r="10" spans="1:5" ht="21" customHeight="1">
      <c r="A10" s="44"/>
      <c r="B10" s="45"/>
      <c r="C10" s="42"/>
      <c r="D10" s="42"/>
      <c r="E10" s="42"/>
    </row>
    <row r="11" spans="1:5" ht="14.25">
      <c r="A11" s="181" t="s">
        <v>185</v>
      </c>
      <c r="B11" s="182"/>
      <c r="C11" s="48" t="s">
        <v>110</v>
      </c>
      <c r="D11" s="48" t="s">
        <v>110</v>
      </c>
      <c r="E11" s="42">
        <v>0</v>
      </c>
    </row>
  </sheetData>
  <sheetProtection/>
  <mergeCells count="4">
    <mergeCell ref="A1:E1"/>
    <mergeCell ref="A2:B2"/>
    <mergeCell ref="A4:B4"/>
    <mergeCell ref="A11:B11"/>
  </mergeCells>
  <printOptions/>
  <pageMargins left="0.7" right="0.7" top="0.75" bottom="0.75" header="0.3" footer="0.3"/>
  <pageSetup fitToHeight="0" fitToWidth="1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="115" zoomScaleNormal="115" zoomScaleSheetLayoutView="115" zoomScalePageLayoutView="0" workbookViewId="0" topLeftCell="A2">
      <selection activeCell="A1" sqref="A1:A11"/>
    </sheetView>
  </sheetViews>
  <sheetFormatPr defaultColWidth="9.33203125" defaultRowHeight="12.75"/>
  <cols>
    <col min="1" max="1" width="52.5" style="1" customWidth="1"/>
    <col min="2" max="2" width="16" style="1" customWidth="1"/>
    <col min="3" max="3" width="22" style="1" customWidth="1"/>
    <col min="4" max="4" width="11.83203125" style="1" customWidth="1"/>
    <col min="5" max="5" width="16.83203125" style="1" customWidth="1"/>
    <col min="6" max="6" width="8.33203125" style="1" customWidth="1"/>
    <col min="7" max="7" width="38" style="1" customWidth="1"/>
    <col min="8" max="16384" width="9.33203125" style="1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</sheetData>
  <sheetProtection/>
  <printOptions horizontalCentered="1"/>
  <pageMargins left="0.1968504" right="0.003937008" top="0.3937008" bottom="0.3937008" header="0.3" footer="0.3"/>
  <pageSetup fitToHeight="0" fitToWidth="1" horizontalDpi="600" verticalDpi="600" orientation="landscape" paperSize="9" scale="97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"/>
  <sheetViews>
    <sheetView zoomScale="115" zoomScaleNormal="115" zoomScalePageLayoutView="0" workbookViewId="0" topLeftCell="A1">
      <selection activeCell="A1" sqref="A1:E1"/>
    </sheetView>
  </sheetViews>
  <sheetFormatPr defaultColWidth="9.33203125" defaultRowHeight="12.75"/>
  <cols>
    <col min="1" max="1" width="9.33203125" style="40" customWidth="1"/>
    <col min="2" max="2" width="41.16015625" style="40" customWidth="1"/>
    <col min="3" max="3" width="25" style="40" customWidth="1"/>
    <col min="4" max="4" width="21.16015625" style="40" customWidth="1"/>
    <col min="5" max="5" width="17.16015625" style="40" customWidth="1"/>
    <col min="6" max="16384" width="9.33203125" style="40" customWidth="1"/>
  </cols>
  <sheetData>
    <row r="1" spans="1:5" ht="24" customHeight="1">
      <c r="A1" s="184" t="s">
        <v>239</v>
      </c>
      <c r="B1" s="184"/>
      <c r="C1" s="184"/>
      <c r="D1" s="184"/>
      <c r="E1" s="184"/>
    </row>
    <row r="2" spans="1:5" ht="20.25" customHeight="1">
      <c r="A2" s="183" t="s">
        <v>188</v>
      </c>
      <c r="B2" s="183"/>
      <c r="C2" s="43">
        <v>0</v>
      </c>
      <c r="D2" s="43"/>
      <c r="E2" s="43"/>
    </row>
    <row r="4" spans="1:5" ht="20.25" customHeight="1">
      <c r="A4" s="183" t="s">
        <v>187</v>
      </c>
      <c r="B4" s="183"/>
      <c r="C4" s="47"/>
      <c r="D4" s="43"/>
      <c r="E4" s="43"/>
    </row>
    <row r="6" spans="1:5" ht="56.25" customHeight="1">
      <c r="A6" s="48" t="s">
        <v>175</v>
      </c>
      <c r="B6" s="32" t="s">
        <v>11</v>
      </c>
      <c r="C6" s="32" t="s">
        <v>221</v>
      </c>
      <c r="D6" s="32" t="s">
        <v>222</v>
      </c>
      <c r="E6" s="32" t="s">
        <v>223</v>
      </c>
    </row>
    <row r="7" spans="1:5" ht="14.25">
      <c r="A7" s="41">
        <v>1</v>
      </c>
      <c r="B7" s="41">
        <v>2</v>
      </c>
      <c r="C7" s="41">
        <v>3</v>
      </c>
      <c r="D7" s="41">
        <v>4</v>
      </c>
      <c r="E7" s="41">
        <v>5</v>
      </c>
    </row>
    <row r="8" spans="1:5" ht="21" customHeight="1">
      <c r="A8" s="44">
        <v>1</v>
      </c>
      <c r="B8" s="45"/>
      <c r="C8" s="42"/>
      <c r="D8" s="42"/>
      <c r="E8" s="42"/>
    </row>
    <row r="9" spans="1:5" ht="21" customHeight="1">
      <c r="A9" s="44"/>
      <c r="B9" s="52"/>
      <c r="C9" s="42"/>
      <c r="D9" s="42"/>
      <c r="E9" s="42"/>
    </row>
    <row r="10" spans="1:5" ht="21" customHeight="1">
      <c r="A10" s="44"/>
      <c r="B10" s="45"/>
      <c r="C10" s="42"/>
      <c r="D10" s="42"/>
      <c r="E10" s="42"/>
    </row>
    <row r="11" spans="1:5" ht="14.25">
      <c r="A11" s="181" t="s">
        <v>185</v>
      </c>
      <c r="B11" s="182"/>
      <c r="C11" s="48" t="s">
        <v>110</v>
      </c>
      <c r="D11" s="48" t="s">
        <v>110</v>
      </c>
      <c r="E11" s="42">
        <v>0</v>
      </c>
    </row>
  </sheetData>
  <sheetProtection/>
  <mergeCells count="4">
    <mergeCell ref="A1:E1"/>
    <mergeCell ref="A2:B2"/>
    <mergeCell ref="A4:B4"/>
    <mergeCell ref="A11:B11"/>
  </mergeCells>
  <printOptions/>
  <pageMargins left="0.7" right="0.7" top="0.75" bottom="0.75" header="0.3" footer="0.3"/>
  <pageSetup fitToHeight="0" fitToWidth="1" horizontalDpi="600" verticalDpi="600" orientation="portrait" paperSize="9" scale="8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zoomScale="115" zoomScaleNormal="115" zoomScaleSheetLayoutView="145" zoomScalePageLayoutView="0" workbookViewId="0" topLeftCell="A1">
      <selection activeCell="F10" sqref="F10"/>
    </sheetView>
  </sheetViews>
  <sheetFormatPr defaultColWidth="9.33203125" defaultRowHeight="12.75"/>
  <cols>
    <col min="1" max="1" width="9.33203125" style="40" customWidth="1"/>
    <col min="2" max="2" width="41.16015625" style="40" customWidth="1"/>
    <col min="3" max="6" width="20.16015625" style="40" customWidth="1"/>
    <col min="7" max="16384" width="9.33203125" style="40" customWidth="1"/>
  </cols>
  <sheetData>
    <row r="1" spans="1:6" ht="24" customHeight="1">
      <c r="A1" s="184" t="s">
        <v>240</v>
      </c>
      <c r="B1" s="184"/>
      <c r="C1" s="184"/>
      <c r="D1" s="184"/>
      <c r="E1" s="184"/>
      <c r="F1" s="184"/>
    </row>
    <row r="2" spans="1:6" ht="20.25" customHeight="1">
      <c r="A2" s="183" t="s">
        <v>188</v>
      </c>
      <c r="B2" s="183"/>
      <c r="C2" s="104">
        <v>244</v>
      </c>
      <c r="D2" s="43"/>
      <c r="E2" s="43"/>
      <c r="F2" s="43"/>
    </row>
    <row r="4" spans="1:6" ht="20.25" customHeight="1">
      <c r="A4" s="183" t="s">
        <v>187</v>
      </c>
      <c r="B4" s="183"/>
      <c r="C4" s="47" t="s">
        <v>383</v>
      </c>
      <c r="D4" s="43"/>
      <c r="E4" s="43"/>
      <c r="F4" s="43"/>
    </row>
    <row r="6" spans="1:6" ht="20.25" customHeight="1">
      <c r="A6" s="185" t="s">
        <v>244</v>
      </c>
      <c r="B6" s="185"/>
      <c r="C6" s="185"/>
      <c r="D6" s="185"/>
      <c r="E6" s="185"/>
      <c r="F6" s="185"/>
    </row>
    <row r="7" spans="1:6" ht="56.25" customHeight="1">
      <c r="A7" s="48" t="s">
        <v>175</v>
      </c>
      <c r="B7" s="32" t="s">
        <v>189</v>
      </c>
      <c r="C7" s="32" t="s">
        <v>241</v>
      </c>
      <c r="D7" s="32" t="s">
        <v>242</v>
      </c>
      <c r="E7" s="32" t="s">
        <v>243</v>
      </c>
      <c r="F7" s="32" t="s">
        <v>194</v>
      </c>
    </row>
    <row r="8" spans="1:6" ht="14.25">
      <c r="A8" s="41">
        <v>1</v>
      </c>
      <c r="B8" s="41">
        <v>2</v>
      </c>
      <c r="C8" s="41">
        <v>3</v>
      </c>
      <c r="D8" s="41">
        <v>4</v>
      </c>
      <c r="E8" s="41">
        <v>5</v>
      </c>
      <c r="F8" s="41">
        <v>6</v>
      </c>
    </row>
    <row r="9" spans="1:6" ht="48" customHeight="1">
      <c r="A9" s="44"/>
      <c r="B9" s="53" t="s">
        <v>437</v>
      </c>
      <c r="C9" s="102">
        <v>1</v>
      </c>
      <c r="D9" s="102">
        <v>12</v>
      </c>
      <c r="E9" s="42">
        <v>2416.67</v>
      </c>
      <c r="F9" s="42">
        <f>C9*D9*E9</f>
        <v>29000.04</v>
      </c>
    </row>
    <row r="10" spans="1:6" ht="35.25" customHeight="1">
      <c r="A10" s="44"/>
      <c r="B10" s="53" t="s">
        <v>436</v>
      </c>
      <c r="C10" s="102">
        <v>1</v>
      </c>
      <c r="D10" s="102">
        <v>12</v>
      </c>
      <c r="E10" s="42">
        <v>3500</v>
      </c>
      <c r="F10" s="42">
        <v>42000</v>
      </c>
    </row>
    <row r="11" spans="1:6" ht="21" customHeight="1">
      <c r="A11" s="44"/>
      <c r="B11" s="53"/>
      <c r="C11" s="42"/>
      <c r="D11" s="42"/>
      <c r="E11" s="42"/>
      <c r="F11" s="42"/>
    </row>
    <row r="12" spans="1:6" ht="14.25">
      <c r="A12" s="181" t="s">
        <v>185</v>
      </c>
      <c r="B12" s="182"/>
      <c r="C12" s="48" t="s">
        <v>110</v>
      </c>
      <c r="D12" s="48" t="s">
        <v>110</v>
      </c>
      <c r="E12" s="48" t="s">
        <v>110</v>
      </c>
      <c r="F12" s="42">
        <f>F10+F9</f>
        <v>71000.04000000001</v>
      </c>
    </row>
    <row r="13" spans="1:6" ht="14.25">
      <c r="A13" s="111"/>
      <c r="B13" s="111"/>
      <c r="C13" s="112"/>
      <c r="D13" s="112"/>
      <c r="E13" s="112"/>
      <c r="F13" s="113"/>
    </row>
    <row r="14" spans="1:6" ht="14.25">
      <c r="A14" s="184" t="s">
        <v>240</v>
      </c>
      <c r="B14" s="184"/>
      <c r="C14" s="184"/>
      <c r="D14" s="184"/>
      <c r="E14" s="184"/>
      <c r="F14" s="184"/>
    </row>
    <row r="15" spans="1:6" ht="14.25">
      <c r="A15" s="183" t="s">
        <v>188</v>
      </c>
      <c r="B15" s="183"/>
      <c r="C15" s="104">
        <v>244</v>
      </c>
      <c r="D15" s="43"/>
      <c r="E15" s="43"/>
      <c r="F15" s="43"/>
    </row>
    <row r="17" spans="1:6" ht="14.25">
      <c r="A17" s="183" t="s">
        <v>187</v>
      </c>
      <c r="B17" s="183"/>
      <c r="C17" s="47" t="s">
        <v>438</v>
      </c>
      <c r="D17" s="43"/>
      <c r="E17" s="43"/>
      <c r="F17" s="43"/>
    </row>
    <row r="19" spans="1:6" ht="14.25">
      <c r="A19" s="185" t="s">
        <v>244</v>
      </c>
      <c r="B19" s="185"/>
      <c r="C19" s="185"/>
      <c r="D19" s="185"/>
      <c r="E19" s="185"/>
      <c r="F19" s="185"/>
    </row>
    <row r="20" spans="1:6" ht="28.5">
      <c r="A20" s="105" t="s">
        <v>175</v>
      </c>
      <c r="B20" s="106" t="s">
        <v>189</v>
      </c>
      <c r="C20" s="106" t="s">
        <v>241</v>
      </c>
      <c r="D20" s="106" t="s">
        <v>242</v>
      </c>
      <c r="E20" s="106" t="s">
        <v>243</v>
      </c>
      <c r="F20" s="106" t="s">
        <v>194</v>
      </c>
    </row>
    <row r="21" spans="1:6" ht="14.25">
      <c r="A21" s="41">
        <v>1</v>
      </c>
      <c r="B21" s="41">
        <v>2</v>
      </c>
      <c r="C21" s="41">
        <v>3</v>
      </c>
      <c r="D21" s="41">
        <v>4</v>
      </c>
      <c r="E21" s="41">
        <v>5</v>
      </c>
      <c r="F21" s="41">
        <v>6</v>
      </c>
    </row>
    <row r="22" spans="1:6" ht="57">
      <c r="A22" s="44"/>
      <c r="B22" s="53" t="s">
        <v>439</v>
      </c>
      <c r="C22" s="102">
        <v>1</v>
      </c>
      <c r="D22" s="102">
        <v>4</v>
      </c>
      <c r="E22" s="42">
        <v>1800</v>
      </c>
      <c r="F22" s="42">
        <f>C22*D22*E22</f>
        <v>7200</v>
      </c>
    </row>
    <row r="23" spans="1:6" ht="14.25">
      <c r="A23" s="44"/>
      <c r="B23" s="53"/>
      <c r="C23" s="42"/>
      <c r="D23" s="42"/>
      <c r="E23" s="42"/>
      <c r="F23" s="42"/>
    </row>
    <row r="24" spans="1:6" ht="14.25">
      <c r="A24" s="181" t="s">
        <v>185</v>
      </c>
      <c r="B24" s="182"/>
      <c r="C24" s="105" t="s">
        <v>110</v>
      </c>
      <c r="D24" s="105" t="s">
        <v>110</v>
      </c>
      <c r="E24" s="105" t="s">
        <v>110</v>
      </c>
      <c r="F24" s="42">
        <f>F22</f>
        <v>7200</v>
      </c>
    </row>
  </sheetData>
  <sheetProtection/>
  <mergeCells count="10">
    <mergeCell ref="A1:F1"/>
    <mergeCell ref="A6:F6"/>
    <mergeCell ref="A15:B15"/>
    <mergeCell ref="A17:B17"/>
    <mergeCell ref="A19:F19"/>
    <mergeCell ref="A24:B24"/>
    <mergeCell ref="A14:F14"/>
    <mergeCell ref="A2:B2"/>
    <mergeCell ref="A4:B4"/>
    <mergeCell ref="A12:B12"/>
  </mergeCells>
  <printOptions/>
  <pageMargins left="0.7" right="0.7" top="0.75" bottom="0.75" header="0.3" footer="0.3"/>
  <pageSetup fitToHeight="0" fitToWidth="1" horizontalDpi="600" verticalDpi="600" orientation="portrait" paperSize="9" scale="74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"/>
  <sheetViews>
    <sheetView zoomScale="115" zoomScaleNormal="115" zoomScalePageLayoutView="0" workbookViewId="0" topLeftCell="A1">
      <selection activeCell="C4" sqref="C4"/>
    </sheetView>
  </sheetViews>
  <sheetFormatPr defaultColWidth="9.33203125" defaultRowHeight="12.75"/>
  <cols>
    <col min="1" max="1" width="9.33203125" style="40" customWidth="1"/>
    <col min="2" max="2" width="41.16015625" style="40" customWidth="1"/>
    <col min="3" max="5" width="20.16015625" style="40" customWidth="1"/>
    <col min="6" max="16384" width="9.33203125" style="40" customWidth="1"/>
  </cols>
  <sheetData>
    <row r="1" spans="1:5" ht="24" customHeight="1">
      <c r="A1" s="184" t="s">
        <v>240</v>
      </c>
      <c r="B1" s="184"/>
      <c r="C1" s="184"/>
      <c r="D1" s="184"/>
      <c r="E1" s="184"/>
    </row>
    <row r="2" spans="1:5" ht="20.25" customHeight="1">
      <c r="A2" s="183" t="s">
        <v>188</v>
      </c>
      <c r="B2" s="183"/>
      <c r="C2" s="104"/>
      <c r="D2" s="43"/>
      <c r="E2" s="43"/>
    </row>
    <row r="4" spans="1:5" ht="20.25" customHeight="1">
      <c r="A4" s="183" t="s">
        <v>187</v>
      </c>
      <c r="B4" s="183"/>
      <c r="C4" s="47"/>
      <c r="D4" s="43"/>
      <c r="E4" s="43"/>
    </row>
    <row r="6" spans="1:5" ht="20.25" customHeight="1">
      <c r="A6" s="185" t="s">
        <v>245</v>
      </c>
      <c r="B6" s="185"/>
      <c r="C6" s="185"/>
      <c r="D6" s="185"/>
      <c r="E6" s="185"/>
    </row>
    <row r="7" spans="1:5" ht="56.25" customHeight="1">
      <c r="A7" s="48" t="s">
        <v>175</v>
      </c>
      <c r="B7" s="32" t="s">
        <v>189</v>
      </c>
      <c r="C7" s="32" t="s">
        <v>246</v>
      </c>
      <c r="D7" s="32" t="s">
        <v>247</v>
      </c>
      <c r="E7" s="32" t="s">
        <v>248</v>
      </c>
    </row>
    <row r="8" spans="1:5" ht="14.25">
      <c r="A8" s="41">
        <v>1</v>
      </c>
      <c r="B8" s="41">
        <v>2</v>
      </c>
      <c r="C8" s="41">
        <v>3</v>
      </c>
      <c r="D8" s="41">
        <v>4</v>
      </c>
      <c r="E8" s="41">
        <v>5</v>
      </c>
    </row>
    <row r="9" spans="1:5" ht="34.5" customHeight="1">
      <c r="A9" s="44">
        <v>1</v>
      </c>
      <c r="B9" s="46"/>
      <c r="C9" s="42"/>
      <c r="D9" s="42"/>
      <c r="E9" s="42"/>
    </row>
    <row r="10" spans="1:5" ht="14.25">
      <c r="A10" s="181" t="s">
        <v>185</v>
      </c>
      <c r="B10" s="182"/>
      <c r="C10" s="48" t="s">
        <v>110</v>
      </c>
      <c r="D10" s="48" t="s">
        <v>110</v>
      </c>
      <c r="E10" s="48">
        <f>E9</f>
        <v>0</v>
      </c>
    </row>
  </sheetData>
  <sheetProtection/>
  <mergeCells count="5">
    <mergeCell ref="A1:E1"/>
    <mergeCell ref="A2:B2"/>
    <mergeCell ref="A4:B4"/>
    <mergeCell ref="A6:E6"/>
    <mergeCell ref="A10:B10"/>
  </mergeCells>
  <printOptions/>
  <pageMargins left="0.7" right="0.7" top="0.75" bottom="0.75" header="0.3" footer="0.3"/>
  <pageSetup fitToHeight="0" fitToWidth="1" horizontalDpi="600" verticalDpi="600" orientation="portrait" paperSize="9" scale="88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zoomScale="115" zoomScaleNormal="115" zoomScalePageLayoutView="0" workbookViewId="0" topLeftCell="A1">
      <selection activeCell="E33" sqref="E33"/>
    </sheetView>
  </sheetViews>
  <sheetFormatPr defaultColWidth="9.33203125" defaultRowHeight="12.75"/>
  <cols>
    <col min="1" max="1" width="9.33203125" style="40" customWidth="1"/>
    <col min="2" max="2" width="41.16015625" style="40" customWidth="1"/>
    <col min="3" max="5" width="20.16015625" style="40" customWidth="1"/>
    <col min="6" max="6" width="19.33203125" style="40" customWidth="1"/>
    <col min="7" max="16384" width="9.33203125" style="40" customWidth="1"/>
  </cols>
  <sheetData>
    <row r="1" spans="1:6" ht="24" customHeight="1">
      <c r="A1" s="184" t="s">
        <v>240</v>
      </c>
      <c r="B1" s="184"/>
      <c r="C1" s="184"/>
      <c r="D1" s="184"/>
      <c r="E1" s="184"/>
      <c r="F1" s="184"/>
    </row>
    <row r="2" spans="1:6" ht="20.25" customHeight="1">
      <c r="A2" s="183" t="s">
        <v>188</v>
      </c>
      <c r="B2" s="183"/>
      <c r="C2" s="104">
        <v>244</v>
      </c>
      <c r="D2" s="43"/>
      <c r="E2" s="43"/>
      <c r="F2" s="43"/>
    </row>
    <row r="4" spans="1:6" ht="20.25" customHeight="1">
      <c r="A4" s="183" t="s">
        <v>187</v>
      </c>
      <c r="B4" s="183"/>
      <c r="C4" s="47" t="s">
        <v>383</v>
      </c>
      <c r="D4" s="43"/>
      <c r="E4" s="43"/>
      <c r="F4" s="43"/>
    </row>
    <row r="6" spans="1:6" ht="20.25" customHeight="1">
      <c r="A6" s="185" t="s">
        <v>258</v>
      </c>
      <c r="B6" s="185"/>
      <c r="C6" s="185"/>
      <c r="D6" s="185"/>
      <c r="E6" s="185"/>
      <c r="F6" s="185"/>
    </row>
    <row r="7" spans="1:6" ht="56.25" customHeight="1">
      <c r="A7" s="48" t="s">
        <v>175</v>
      </c>
      <c r="B7" s="32" t="s">
        <v>11</v>
      </c>
      <c r="C7" s="32" t="s">
        <v>249</v>
      </c>
      <c r="D7" s="32" t="s">
        <v>250</v>
      </c>
      <c r="E7" s="32" t="s">
        <v>251</v>
      </c>
      <c r="F7" s="32" t="s">
        <v>252</v>
      </c>
    </row>
    <row r="8" spans="1:6" ht="14.25">
      <c r="A8" s="41">
        <v>1</v>
      </c>
      <c r="B8" s="41">
        <v>2</v>
      </c>
      <c r="C8" s="41">
        <v>3</v>
      </c>
      <c r="D8" s="41">
        <v>4</v>
      </c>
      <c r="E8" s="41">
        <v>5</v>
      </c>
      <c r="F8" s="41">
        <v>6</v>
      </c>
    </row>
    <row r="9" spans="1:6" ht="22.5" customHeight="1">
      <c r="A9" s="49"/>
      <c r="B9" s="54" t="s">
        <v>253</v>
      </c>
      <c r="C9" s="114">
        <v>80320</v>
      </c>
      <c r="D9" s="51">
        <v>8.675</v>
      </c>
      <c r="E9" s="51"/>
      <c r="F9" s="51">
        <v>696736</v>
      </c>
    </row>
    <row r="10" spans="1:6" ht="21" customHeight="1">
      <c r="A10" s="44"/>
      <c r="B10" s="53" t="s">
        <v>54</v>
      </c>
      <c r="C10" s="102"/>
      <c r="D10" s="42"/>
      <c r="E10" s="42"/>
      <c r="F10" s="42"/>
    </row>
    <row r="11" spans="1:6" ht="21" customHeight="1">
      <c r="A11" s="44"/>
      <c r="B11" s="54" t="s">
        <v>254</v>
      </c>
      <c r="C11" s="115">
        <v>647.56</v>
      </c>
      <c r="D11" s="51">
        <v>2493.87</v>
      </c>
      <c r="E11" s="51"/>
      <c r="F11" s="51">
        <v>1614939.16</v>
      </c>
    </row>
    <row r="12" spans="1:6" ht="21" customHeight="1">
      <c r="A12" s="44"/>
      <c r="B12" s="53" t="s">
        <v>54</v>
      </c>
      <c r="C12" s="102"/>
      <c r="D12" s="42"/>
      <c r="E12" s="42"/>
      <c r="F12" s="42"/>
    </row>
    <row r="13" spans="1:6" ht="21" customHeight="1">
      <c r="A13" s="44"/>
      <c r="B13" s="54" t="s">
        <v>255</v>
      </c>
      <c r="C13" s="114"/>
      <c r="D13" s="51"/>
      <c r="E13" s="51"/>
      <c r="F13" s="51"/>
    </row>
    <row r="14" spans="1:6" ht="21" customHeight="1">
      <c r="A14" s="44"/>
      <c r="B14" s="53" t="s">
        <v>54</v>
      </c>
      <c r="C14" s="102"/>
      <c r="D14" s="42"/>
      <c r="E14" s="42"/>
      <c r="F14" s="42"/>
    </row>
    <row r="15" spans="1:6" ht="21" customHeight="1">
      <c r="A15" s="44"/>
      <c r="B15" s="54" t="s">
        <v>256</v>
      </c>
      <c r="C15" s="114">
        <v>2389.68</v>
      </c>
      <c r="D15" s="51">
        <v>21.9</v>
      </c>
      <c r="E15" s="51"/>
      <c r="F15" s="51">
        <v>62318.1</v>
      </c>
    </row>
    <row r="16" spans="1:6" ht="21" customHeight="1">
      <c r="A16" s="44"/>
      <c r="B16" s="53" t="s">
        <v>54</v>
      </c>
      <c r="C16" s="102"/>
      <c r="D16" s="42"/>
      <c r="E16" s="42"/>
      <c r="F16" s="42"/>
    </row>
    <row r="17" spans="1:6" ht="21" customHeight="1">
      <c r="A17" s="44"/>
      <c r="B17" s="54" t="s">
        <v>257</v>
      </c>
      <c r="C17" s="114">
        <v>2389.68</v>
      </c>
      <c r="D17" s="51">
        <v>23.08</v>
      </c>
      <c r="E17" s="51"/>
      <c r="F17" s="51">
        <v>65081.52</v>
      </c>
    </row>
    <row r="18" spans="1:6" ht="21" customHeight="1">
      <c r="A18" s="44"/>
      <c r="B18" s="54" t="s">
        <v>496</v>
      </c>
      <c r="C18" s="42"/>
      <c r="D18" s="42"/>
      <c r="E18" s="42"/>
      <c r="F18" s="42"/>
    </row>
    <row r="19" spans="1:6" ht="14.25">
      <c r="A19" s="181" t="s">
        <v>185</v>
      </c>
      <c r="B19" s="182"/>
      <c r="C19" s="48" t="s">
        <v>110</v>
      </c>
      <c r="D19" s="48" t="s">
        <v>110</v>
      </c>
      <c r="E19" s="48" t="s">
        <v>110</v>
      </c>
      <c r="F19" s="116">
        <f>F9+F11+F15+F17+F18</f>
        <v>2439074.7800000003</v>
      </c>
    </row>
  </sheetData>
  <sheetProtection/>
  <mergeCells count="5">
    <mergeCell ref="A2:B2"/>
    <mergeCell ref="A4:B4"/>
    <mergeCell ref="A19:B19"/>
    <mergeCell ref="A1:F1"/>
    <mergeCell ref="A6:F6"/>
  </mergeCells>
  <printOptions/>
  <pageMargins left="0.7" right="0.7" top="0.75" bottom="0.75" header="0.3" footer="0.3"/>
  <pageSetup fitToHeight="0" fitToWidth="1" horizontalDpi="600" verticalDpi="600" orientation="portrait" paperSize="9" scale="75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"/>
  <sheetViews>
    <sheetView zoomScale="115" zoomScaleNormal="115" zoomScalePageLayoutView="0" workbookViewId="0" topLeftCell="A1">
      <selection activeCell="A1" sqref="A1:E1"/>
    </sheetView>
  </sheetViews>
  <sheetFormatPr defaultColWidth="9.33203125" defaultRowHeight="12.75"/>
  <cols>
    <col min="1" max="1" width="9.33203125" style="40" customWidth="1"/>
    <col min="2" max="2" width="41.16015625" style="40" customWidth="1"/>
    <col min="3" max="5" width="20.16015625" style="40" customWidth="1"/>
    <col min="6" max="16384" width="9.33203125" style="40" customWidth="1"/>
  </cols>
  <sheetData>
    <row r="1" spans="1:5" ht="24" customHeight="1">
      <c r="A1" s="184" t="s">
        <v>240</v>
      </c>
      <c r="B1" s="184"/>
      <c r="C1" s="184"/>
      <c r="D1" s="184"/>
      <c r="E1" s="184"/>
    </row>
    <row r="2" spans="1:5" ht="20.25" customHeight="1">
      <c r="A2" s="183" t="s">
        <v>188</v>
      </c>
      <c r="B2" s="183"/>
      <c r="C2" s="43"/>
      <c r="D2" s="43"/>
      <c r="E2" s="43"/>
    </row>
    <row r="4" spans="1:5" ht="20.25" customHeight="1">
      <c r="A4" s="183" t="s">
        <v>187</v>
      </c>
      <c r="B4" s="183"/>
      <c r="C4" s="47"/>
      <c r="D4" s="43"/>
      <c r="E4" s="43"/>
    </row>
    <row r="6" spans="1:5" ht="20.25" customHeight="1">
      <c r="A6" s="185" t="s">
        <v>272</v>
      </c>
      <c r="B6" s="185"/>
      <c r="C6" s="185"/>
      <c r="D6" s="185"/>
      <c r="E6" s="185"/>
    </row>
    <row r="7" spans="1:5" ht="56.25" customHeight="1">
      <c r="A7" s="48" t="s">
        <v>175</v>
      </c>
      <c r="B7" s="32" t="s">
        <v>11</v>
      </c>
      <c r="C7" s="32" t="s">
        <v>259</v>
      </c>
      <c r="D7" s="32" t="s">
        <v>260</v>
      </c>
      <c r="E7" s="32" t="s">
        <v>261</v>
      </c>
    </row>
    <row r="8" spans="1:5" ht="14.25">
      <c r="A8" s="41">
        <v>1</v>
      </c>
      <c r="B8" s="41">
        <v>2</v>
      </c>
      <c r="C8" s="41">
        <v>3</v>
      </c>
      <c r="D8" s="41">
        <v>4</v>
      </c>
      <c r="E8" s="41">
        <v>5</v>
      </c>
    </row>
    <row r="9" spans="1:5" ht="24.75" customHeight="1">
      <c r="A9" s="44"/>
      <c r="B9" s="53" t="s">
        <v>262</v>
      </c>
      <c r="C9" s="48" t="s">
        <v>110</v>
      </c>
      <c r="D9" s="48" t="s">
        <v>110</v>
      </c>
      <c r="E9" s="42"/>
    </row>
    <row r="10" spans="1:5" ht="20.25" customHeight="1">
      <c r="A10" s="44"/>
      <c r="B10" s="53" t="s">
        <v>54</v>
      </c>
      <c r="C10" s="42"/>
      <c r="D10" s="42"/>
      <c r="E10" s="42"/>
    </row>
    <row r="11" spans="1:5" ht="20.25" customHeight="1">
      <c r="A11" s="44"/>
      <c r="B11" s="53" t="s">
        <v>263</v>
      </c>
      <c r="C11" s="48" t="s">
        <v>110</v>
      </c>
      <c r="D11" s="48" t="s">
        <v>110</v>
      </c>
      <c r="E11" s="42"/>
    </row>
    <row r="12" spans="1:5" ht="21" customHeight="1">
      <c r="A12" s="44"/>
      <c r="B12" s="53" t="s">
        <v>54</v>
      </c>
      <c r="C12" s="42"/>
      <c r="D12" s="42"/>
      <c r="E12" s="42"/>
    </row>
    <row r="13" spans="1:5" ht="14.25">
      <c r="A13" s="181" t="s">
        <v>185</v>
      </c>
      <c r="B13" s="182"/>
      <c r="C13" s="48" t="s">
        <v>110</v>
      </c>
      <c r="D13" s="48" t="s">
        <v>110</v>
      </c>
      <c r="E13" s="48"/>
    </row>
  </sheetData>
  <sheetProtection/>
  <mergeCells count="5">
    <mergeCell ref="A1:E1"/>
    <mergeCell ref="A2:B2"/>
    <mergeCell ref="A4:B4"/>
    <mergeCell ref="A6:E6"/>
    <mergeCell ref="A13:B13"/>
  </mergeCells>
  <printOptions/>
  <pageMargins left="0.7" right="0.7" top="0.75" bottom="0.75" header="0.3" footer="0.3"/>
  <pageSetup fitToHeight="0" fitToWidth="1" horizontalDpi="600" verticalDpi="600" orientation="portrait" paperSize="9" scale="88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3"/>
  <sheetViews>
    <sheetView zoomScale="115" zoomScaleNormal="115" zoomScalePageLayoutView="0" workbookViewId="0" topLeftCell="A16">
      <selection activeCell="E24" sqref="E24"/>
    </sheetView>
  </sheetViews>
  <sheetFormatPr defaultColWidth="9.33203125" defaultRowHeight="12.75"/>
  <cols>
    <col min="1" max="1" width="9.33203125" style="40" customWidth="1"/>
    <col min="2" max="2" width="41.16015625" style="40" customWidth="1"/>
    <col min="3" max="5" width="20.16015625" style="40" customWidth="1"/>
    <col min="6" max="16384" width="9.33203125" style="40" customWidth="1"/>
  </cols>
  <sheetData>
    <row r="1" spans="1:5" ht="24" customHeight="1">
      <c r="A1" s="184" t="s">
        <v>240</v>
      </c>
      <c r="B1" s="184"/>
      <c r="C1" s="184"/>
      <c r="D1" s="184"/>
      <c r="E1" s="184"/>
    </row>
    <row r="2" spans="1:5" ht="20.25" customHeight="1">
      <c r="A2" s="183" t="s">
        <v>188</v>
      </c>
      <c r="B2" s="183"/>
      <c r="C2" s="104">
        <v>244</v>
      </c>
      <c r="D2" s="43"/>
      <c r="E2" s="43"/>
    </row>
    <row r="4" spans="1:5" ht="20.25" customHeight="1">
      <c r="A4" s="183" t="s">
        <v>187</v>
      </c>
      <c r="B4" s="183"/>
      <c r="C4" s="47" t="s">
        <v>383</v>
      </c>
      <c r="D4" s="43"/>
      <c r="E4" s="43"/>
    </row>
    <row r="6" spans="1:5" ht="20.25" customHeight="1">
      <c r="A6" s="185" t="s">
        <v>273</v>
      </c>
      <c r="B6" s="185"/>
      <c r="C6" s="185"/>
      <c r="D6" s="185"/>
      <c r="E6" s="185"/>
    </row>
    <row r="7" spans="1:5" ht="56.25" customHeight="1">
      <c r="A7" s="48" t="s">
        <v>175</v>
      </c>
      <c r="B7" s="32" t="s">
        <v>189</v>
      </c>
      <c r="C7" s="32" t="s">
        <v>264</v>
      </c>
      <c r="D7" s="32" t="s">
        <v>265</v>
      </c>
      <c r="E7" s="32" t="s">
        <v>266</v>
      </c>
    </row>
    <row r="8" spans="1:5" ht="14.25">
      <c r="A8" s="41">
        <v>1</v>
      </c>
      <c r="B8" s="41">
        <v>2</v>
      </c>
      <c r="C8" s="41">
        <v>3</v>
      </c>
      <c r="D8" s="41">
        <v>4</v>
      </c>
      <c r="E8" s="41">
        <v>5</v>
      </c>
    </row>
    <row r="9" spans="1:5" ht="32.25" customHeight="1">
      <c r="A9" s="55" t="s">
        <v>22</v>
      </c>
      <c r="B9" s="53" t="s">
        <v>267</v>
      </c>
      <c r="C9" s="48" t="s">
        <v>110</v>
      </c>
      <c r="D9" s="48" t="s">
        <v>110</v>
      </c>
      <c r="E9" s="53"/>
    </row>
    <row r="10" spans="1:5" ht="20.25" customHeight="1">
      <c r="A10" s="53"/>
      <c r="B10" s="45" t="s">
        <v>510</v>
      </c>
      <c r="C10" s="53" t="s">
        <v>22</v>
      </c>
      <c r="D10" s="53" t="s">
        <v>22</v>
      </c>
      <c r="E10" s="53" t="s">
        <v>581</v>
      </c>
    </row>
    <row r="11" spans="1:5" ht="32.25" customHeight="1">
      <c r="A11" s="53"/>
      <c r="B11" s="45" t="s">
        <v>268</v>
      </c>
      <c r="C11" s="53" t="s">
        <v>22</v>
      </c>
      <c r="D11" s="53" t="s">
        <v>150</v>
      </c>
      <c r="E11" s="53" t="s">
        <v>506</v>
      </c>
    </row>
    <row r="12" spans="1:5" ht="33.75" customHeight="1">
      <c r="A12" s="53"/>
      <c r="B12" s="45" t="s">
        <v>508</v>
      </c>
      <c r="C12" s="53" t="s">
        <v>22</v>
      </c>
      <c r="D12" s="53" t="s">
        <v>150</v>
      </c>
      <c r="E12" s="53" t="s">
        <v>526</v>
      </c>
    </row>
    <row r="13" spans="1:5" ht="31.5" customHeight="1">
      <c r="A13" s="53"/>
      <c r="B13" s="42" t="s">
        <v>441</v>
      </c>
      <c r="C13" s="117">
        <v>1</v>
      </c>
      <c r="D13" s="117">
        <v>12</v>
      </c>
      <c r="E13" s="120">
        <v>25991.09</v>
      </c>
    </row>
    <row r="14" spans="1:5" ht="20.25" customHeight="1">
      <c r="A14" s="53"/>
      <c r="B14" s="42" t="s">
        <v>509</v>
      </c>
      <c r="C14" s="42">
        <v>1</v>
      </c>
      <c r="D14" s="42">
        <v>1</v>
      </c>
      <c r="E14" s="120">
        <v>4000</v>
      </c>
    </row>
    <row r="15" spans="1:5" ht="30" customHeight="1">
      <c r="A15" s="55"/>
      <c r="B15" s="45" t="s">
        <v>474</v>
      </c>
      <c r="C15" s="48" t="s">
        <v>110</v>
      </c>
      <c r="D15" s="48" t="s">
        <v>110</v>
      </c>
      <c r="E15" s="53" t="s">
        <v>580</v>
      </c>
    </row>
    <row r="16" spans="1:5" ht="20.25" customHeight="1">
      <c r="A16" s="53"/>
      <c r="B16" s="45" t="s">
        <v>475</v>
      </c>
      <c r="C16" s="53"/>
      <c r="D16" s="53"/>
      <c r="E16" s="53" t="s">
        <v>577</v>
      </c>
    </row>
    <row r="17" spans="1:5" ht="21" customHeight="1">
      <c r="A17" s="55"/>
      <c r="B17" s="45" t="s">
        <v>513</v>
      </c>
      <c r="C17" s="53" t="s">
        <v>22</v>
      </c>
      <c r="D17" s="53" t="s">
        <v>150</v>
      </c>
      <c r="E17" s="53" t="s">
        <v>514</v>
      </c>
    </row>
    <row r="18" spans="1:5" ht="32.25" customHeight="1">
      <c r="A18" s="55"/>
      <c r="B18" s="53" t="s">
        <v>512</v>
      </c>
      <c r="C18" s="119">
        <v>1</v>
      </c>
      <c r="D18" s="119">
        <v>1</v>
      </c>
      <c r="E18" s="53" t="s">
        <v>578</v>
      </c>
    </row>
    <row r="19" spans="1:5" ht="32.25" customHeight="1">
      <c r="A19" s="55"/>
      <c r="B19" s="45" t="s">
        <v>440</v>
      </c>
      <c r="C19" s="53" t="s">
        <v>22</v>
      </c>
      <c r="D19" s="53" t="s">
        <v>150</v>
      </c>
      <c r="E19" s="53" t="s">
        <v>511</v>
      </c>
    </row>
    <row r="20" spans="1:5" ht="32.25" customHeight="1">
      <c r="A20" s="156"/>
      <c r="B20" s="45" t="s">
        <v>562</v>
      </c>
      <c r="C20" s="53" t="s">
        <v>22</v>
      </c>
      <c r="D20" s="53" t="s">
        <v>23</v>
      </c>
      <c r="E20" s="53" t="s">
        <v>507</v>
      </c>
    </row>
    <row r="21" spans="1:5" ht="32.25" customHeight="1">
      <c r="A21" s="156"/>
      <c r="B21" s="45" t="s">
        <v>579</v>
      </c>
      <c r="C21" s="53" t="s">
        <v>22</v>
      </c>
      <c r="D21" s="53" t="s">
        <v>22</v>
      </c>
      <c r="E21" s="53" t="s">
        <v>582</v>
      </c>
    </row>
    <row r="22" spans="1:5" ht="32.25" customHeight="1">
      <c r="A22" s="156"/>
      <c r="B22" s="45" t="s">
        <v>554</v>
      </c>
      <c r="C22" s="53" t="s">
        <v>22</v>
      </c>
      <c r="D22" s="53"/>
      <c r="E22" s="53" t="s">
        <v>555</v>
      </c>
    </row>
    <row r="23" spans="1:5" ht="32.25" customHeight="1">
      <c r="A23" s="156"/>
      <c r="B23" s="45" t="s">
        <v>528</v>
      </c>
      <c r="C23" s="53" t="s">
        <v>22</v>
      </c>
      <c r="D23" s="53" t="s">
        <v>23</v>
      </c>
      <c r="E23" s="53" t="s">
        <v>556</v>
      </c>
    </row>
    <row r="24" spans="1:5" ht="14.25">
      <c r="A24" s="181" t="s">
        <v>185</v>
      </c>
      <c r="B24" s="182"/>
      <c r="C24" s="48" t="s">
        <v>110</v>
      </c>
      <c r="D24" s="48" t="s">
        <v>110</v>
      </c>
      <c r="E24" s="146">
        <f>E19+E18+E17+E16+E15+E14+E13+E12+E11+E10+E23+E22+E20+E21</f>
        <v>315391.54</v>
      </c>
    </row>
    <row r="26" spans="1:5" ht="14.25">
      <c r="A26" s="184" t="s">
        <v>240</v>
      </c>
      <c r="B26" s="184"/>
      <c r="C26" s="184"/>
      <c r="D26" s="184"/>
      <c r="E26" s="184"/>
    </row>
    <row r="27" spans="1:5" ht="14.25">
      <c r="A27" s="183" t="s">
        <v>188</v>
      </c>
      <c r="B27" s="183"/>
      <c r="C27" s="104">
        <v>244</v>
      </c>
      <c r="D27" s="43"/>
      <c r="E27" s="43"/>
    </row>
    <row r="29" spans="1:5" ht="14.25">
      <c r="A29" s="183" t="s">
        <v>187</v>
      </c>
      <c r="B29" s="183"/>
      <c r="C29" s="47" t="s">
        <v>384</v>
      </c>
      <c r="D29" s="43"/>
      <c r="E29" s="43"/>
    </row>
    <row r="31" spans="1:5" ht="14.25">
      <c r="A31" s="185" t="s">
        <v>273</v>
      </c>
      <c r="B31" s="185"/>
      <c r="C31" s="185"/>
      <c r="D31" s="185"/>
      <c r="E31" s="185"/>
    </row>
    <row r="32" spans="1:5" ht="28.5">
      <c r="A32" s="105" t="s">
        <v>175</v>
      </c>
      <c r="B32" s="106" t="s">
        <v>189</v>
      </c>
      <c r="C32" s="106" t="s">
        <v>264</v>
      </c>
      <c r="D32" s="106" t="s">
        <v>265</v>
      </c>
      <c r="E32" s="106" t="s">
        <v>266</v>
      </c>
    </row>
    <row r="33" spans="1:5" ht="14.25">
      <c r="A33" s="41">
        <v>1</v>
      </c>
      <c r="B33" s="41">
        <v>2</v>
      </c>
      <c r="C33" s="41">
        <v>3</v>
      </c>
      <c r="D33" s="41">
        <v>4</v>
      </c>
      <c r="E33" s="41">
        <v>5</v>
      </c>
    </row>
    <row r="34" spans="1:5" ht="28.5">
      <c r="A34" s="55" t="s">
        <v>22</v>
      </c>
      <c r="B34" s="53" t="s">
        <v>267</v>
      </c>
      <c r="C34" s="105" t="s">
        <v>110</v>
      </c>
      <c r="D34" s="105" t="s">
        <v>110</v>
      </c>
      <c r="E34" s="53"/>
    </row>
    <row r="35" spans="1:5" ht="14.25">
      <c r="A35" s="53"/>
      <c r="B35" s="42"/>
      <c r="C35" s="42"/>
      <c r="D35" s="42"/>
      <c r="E35" s="42"/>
    </row>
    <row r="36" spans="1:5" ht="14.25">
      <c r="A36" s="53" t="s">
        <v>23</v>
      </c>
      <c r="B36" s="45" t="s">
        <v>442</v>
      </c>
      <c r="C36" s="53" t="s">
        <v>22</v>
      </c>
      <c r="D36" s="53" t="s">
        <v>443</v>
      </c>
      <c r="E36" s="53" t="s">
        <v>515</v>
      </c>
    </row>
    <row r="37" spans="1:5" ht="14.25">
      <c r="A37" s="55" t="s">
        <v>24</v>
      </c>
      <c r="B37" s="53" t="s">
        <v>540</v>
      </c>
      <c r="C37" s="105">
        <v>1</v>
      </c>
      <c r="D37" s="105">
        <v>1</v>
      </c>
      <c r="E37" s="53" t="s">
        <v>507</v>
      </c>
    </row>
    <row r="38" spans="1:5" ht="14.25">
      <c r="A38" s="55"/>
      <c r="B38" s="45" t="s">
        <v>54</v>
      </c>
      <c r="C38" s="53"/>
      <c r="D38" s="53"/>
      <c r="E38" s="53"/>
    </row>
    <row r="39" spans="1:5" ht="28.5">
      <c r="A39" s="55" t="s">
        <v>25</v>
      </c>
      <c r="B39" s="53" t="s">
        <v>269</v>
      </c>
      <c r="C39" s="105" t="s">
        <v>110</v>
      </c>
      <c r="D39" s="105" t="s">
        <v>110</v>
      </c>
      <c r="E39" s="53"/>
    </row>
    <row r="40" spans="1:5" ht="14.25">
      <c r="A40" s="55"/>
      <c r="B40" s="53"/>
      <c r="C40" s="119"/>
      <c r="D40" s="119"/>
      <c r="E40" s="53"/>
    </row>
    <row r="41" spans="1:5" ht="14.25">
      <c r="A41" s="55"/>
      <c r="B41" s="45"/>
      <c r="C41" s="53"/>
      <c r="D41" s="53"/>
      <c r="E41" s="53"/>
    </row>
    <row r="42" spans="1:5" ht="14.25">
      <c r="A42" s="55"/>
      <c r="B42" s="45"/>
      <c r="C42" s="53"/>
      <c r="D42" s="53"/>
      <c r="E42" s="53"/>
    </row>
    <row r="43" spans="1:5" ht="14.25">
      <c r="A43" s="181" t="s">
        <v>185</v>
      </c>
      <c r="B43" s="182"/>
      <c r="C43" s="105" t="s">
        <v>110</v>
      </c>
      <c r="D43" s="105" t="s">
        <v>110</v>
      </c>
      <c r="E43" s="121" t="s">
        <v>541</v>
      </c>
    </row>
  </sheetData>
  <sheetProtection/>
  <mergeCells count="10">
    <mergeCell ref="A27:B27"/>
    <mergeCell ref="A29:B29"/>
    <mergeCell ref="A31:E31"/>
    <mergeCell ref="A43:B43"/>
    <mergeCell ref="A1:E1"/>
    <mergeCell ref="A2:B2"/>
    <mergeCell ref="A4:B4"/>
    <mergeCell ref="A6:E6"/>
    <mergeCell ref="A24:B24"/>
    <mergeCell ref="A26:E26"/>
  </mergeCells>
  <printOptions/>
  <pageMargins left="0.7" right="0.7" top="0.75" bottom="0.75" header="0.3" footer="0.3"/>
  <pageSetup fitToHeight="0" fitToWidth="1" horizontalDpi="600" verticalDpi="600" orientation="portrait" paperSize="9" scale="88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0"/>
  <sheetViews>
    <sheetView zoomScale="115" zoomScaleNormal="115" zoomScalePageLayoutView="0" workbookViewId="0" topLeftCell="A10">
      <selection activeCell="D15" sqref="D15"/>
    </sheetView>
  </sheetViews>
  <sheetFormatPr defaultColWidth="9.33203125" defaultRowHeight="12.75"/>
  <cols>
    <col min="1" max="1" width="9.33203125" style="40" customWidth="1"/>
    <col min="2" max="2" width="41.16015625" style="40" customWidth="1"/>
    <col min="3" max="4" width="20.16015625" style="40" customWidth="1"/>
    <col min="5" max="16384" width="9.33203125" style="40" customWidth="1"/>
  </cols>
  <sheetData>
    <row r="1" spans="1:4" ht="24" customHeight="1">
      <c r="A1" s="184" t="s">
        <v>240</v>
      </c>
      <c r="B1" s="184"/>
      <c r="C1" s="184"/>
      <c r="D1" s="184"/>
    </row>
    <row r="2" spans="1:4" ht="20.25" customHeight="1">
      <c r="A2" s="183" t="s">
        <v>188</v>
      </c>
      <c r="B2" s="183"/>
      <c r="C2" s="104">
        <v>244</v>
      </c>
      <c r="D2" s="43"/>
    </row>
    <row r="4" spans="1:4" ht="20.25" customHeight="1">
      <c r="A4" s="183" t="s">
        <v>187</v>
      </c>
      <c r="B4" s="183"/>
      <c r="C4" s="47" t="s">
        <v>383</v>
      </c>
      <c r="D4" s="43"/>
    </row>
    <row r="6" spans="1:4" ht="20.25" customHeight="1">
      <c r="A6" s="185" t="s">
        <v>274</v>
      </c>
      <c r="B6" s="185"/>
      <c r="C6" s="185"/>
      <c r="D6" s="185"/>
    </row>
    <row r="7" spans="1:4" ht="56.25" customHeight="1">
      <c r="A7" s="48" t="s">
        <v>175</v>
      </c>
      <c r="B7" s="32" t="s">
        <v>189</v>
      </c>
      <c r="C7" s="32" t="s">
        <v>270</v>
      </c>
      <c r="D7" s="32" t="s">
        <v>271</v>
      </c>
    </row>
    <row r="8" spans="1:4" ht="14.25">
      <c r="A8" s="41">
        <v>1</v>
      </c>
      <c r="B8" s="41">
        <v>2</v>
      </c>
      <c r="C8" s="41">
        <v>3</v>
      </c>
      <c r="D8" s="41">
        <v>4</v>
      </c>
    </row>
    <row r="9" spans="1:4" ht="20.25" customHeight="1">
      <c r="A9" s="55"/>
      <c r="B9" s="53" t="s">
        <v>444</v>
      </c>
      <c r="C9" s="124">
        <v>1</v>
      </c>
      <c r="D9" s="122">
        <v>9720</v>
      </c>
    </row>
    <row r="10" spans="1:4" ht="20.25" customHeight="1">
      <c r="A10" s="53"/>
      <c r="B10" s="33" t="s">
        <v>445</v>
      </c>
      <c r="C10" s="125" t="s">
        <v>23</v>
      </c>
      <c r="D10" s="123">
        <v>129881.31</v>
      </c>
    </row>
    <row r="11" spans="1:4" ht="20.25" customHeight="1">
      <c r="A11" s="53"/>
      <c r="B11" s="45" t="s">
        <v>516</v>
      </c>
      <c r="C11" s="125">
        <v>1</v>
      </c>
      <c r="D11" s="123">
        <v>21200</v>
      </c>
    </row>
    <row r="12" spans="1:4" ht="20.25" customHeight="1">
      <c r="A12" s="145"/>
      <c r="B12" s="45" t="s">
        <v>517</v>
      </c>
      <c r="C12" s="125">
        <v>1</v>
      </c>
      <c r="D12" s="123">
        <v>9614</v>
      </c>
    </row>
    <row r="13" spans="1:4" ht="20.25" customHeight="1">
      <c r="A13" s="145"/>
      <c r="B13" s="151" t="s">
        <v>519</v>
      </c>
      <c r="C13" s="125">
        <v>1</v>
      </c>
      <c r="D13" s="123">
        <v>8105.59</v>
      </c>
    </row>
    <row r="14" spans="1:4" ht="20.25" customHeight="1">
      <c r="A14" s="145"/>
      <c r="B14" s="151" t="s">
        <v>518</v>
      </c>
      <c r="C14" s="125">
        <v>1</v>
      </c>
      <c r="D14" s="123">
        <v>23940</v>
      </c>
    </row>
    <row r="15" spans="1:4" ht="20.25" customHeight="1">
      <c r="A15" s="145"/>
      <c r="B15" s="151" t="s">
        <v>534</v>
      </c>
      <c r="C15" s="125">
        <v>1</v>
      </c>
      <c r="D15" s="123">
        <v>750</v>
      </c>
    </row>
    <row r="16" spans="1:4" ht="14.25">
      <c r="A16" s="181" t="s">
        <v>185</v>
      </c>
      <c r="B16" s="182"/>
      <c r="C16" s="48" t="s">
        <v>110</v>
      </c>
      <c r="D16" s="116">
        <f>D9+D10+D11+D12+D14+D13+D15</f>
        <v>203210.9</v>
      </c>
    </row>
    <row r="18" spans="1:4" ht="14.25">
      <c r="A18" s="184" t="s">
        <v>240</v>
      </c>
      <c r="B18" s="184"/>
      <c r="C18" s="184"/>
      <c r="D18" s="184"/>
    </row>
    <row r="19" spans="1:4" ht="14.25">
      <c r="A19" s="183" t="s">
        <v>188</v>
      </c>
      <c r="B19" s="183"/>
      <c r="C19" s="104">
        <v>244</v>
      </c>
      <c r="D19" s="43"/>
    </row>
    <row r="21" spans="1:4" ht="14.25">
      <c r="A21" s="183" t="s">
        <v>187</v>
      </c>
      <c r="B21" s="183"/>
      <c r="C21" s="47" t="s">
        <v>384</v>
      </c>
      <c r="D21" s="43"/>
    </row>
    <row r="23" spans="1:4" ht="14.25">
      <c r="A23" s="185" t="s">
        <v>274</v>
      </c>
      <c r="B23" s="185"/>
      <c r="C23" s="185"/>
      <c r="D23" s="185"/>
    </row>
    <row r="24" spans="1:4" ht="28.5">
      <c r="A24" s="105" t="s">
        <v>175</v>
      </c>
      <c r="B24" s="106" t="s">
        <v>189</v>
      </c>
      <c r="C24" s="106" t="s">
        <v>270</v>
      </c>
      <c r="D24" s="106" t="s">
        <v>271</v>
      </c>
    </row>
    <row r="25" spans="1:4" ht="14.25">
      <c r="A25" s="41">
        <v>1</v>
      </c>
      <c r="B25" s="41">
        <v>2</v>
      </c>
      <c r="C25" s="41">
        <v>3</v>
      </c>
      <c r="D25" s="41">
        <v>4</v>
      </c>
    </row>
    <row r="26" spans="1:4" ht="14.25">
      <c r="A26" s="53"/>
      <c r="B26" s="33" t="s">
        <v>447</v>
      </c>
      <c r="C26" s="125">
        <v>2</v>
      </c>
      <c r="D26" s="123">
        <v>44990</v>
      </c>
    </row>
    <row r="27" spans="1:4" ht="14.25">
      <c r="A27" s="145"/>
      <c r="B27" s="157" t="s">
        <v>446</v>
      </c>
      <c r="C27" s="125">
        <v>2</v>
      </c>
      <c r="D27" s="123">
        <v>16150</v>
      </c>
    </row>
    <row r="28" spans="1:4" ht="14.25">
      <c r="A28" s="145"/>
      <c r="B28" s="157" t="s">
        <v>561</v>
      </c>
      <c r="C28" s="125">
        <v>1</v>
      </c>
      <c r="D28" s="123">
        <v>20807</v>
      </c>
    </row>
    <row r="29" spans="1:4" ht="14.25">
      <c r="A29" s="145"/>
      <c r="B29" s="157" t="s">
        <v>529</v>
      </c>
      <c r="C29" s="125">
        <v>1</v>
      </c>
      <c r="D29" s="123">
        <v>9614</v>
      </c>
    </row>
    <row r="30" spans="1:4" ht="14.25">
      <c r="A30" s="181" t="s">
        <v>185</v>
      </c>
      <c r="B30" s="182"/>
      <c r="C30" s="105" t="s">
        <v>110</v>
      </c>
      <c r="D30" s="116">
        <f>D26+D27+D29+D28</f>
        <v>91561</v>
      </c>
    </row>
  </sheetData>
  <sheetProtection/>
  <mergeCells count="10">
    <mergeCell ref="A19:B19"/>
    <mergeCell ref="A21:B21"/>
    <mergeCell ref="A23:D23"/>
    <mergeCell ref="A30:B30"/>
    <mergeCell ref="A1:D1"/>
    <mergeCell ref="A2:B2"/>
    <mergeCell ref="A4:B4"/>
    <mergeCell ref="A6:D6"/>
    <mergeCell ref="A16:B16"/>
    <mergeCell ref="A18:D18"/>
  </mergeCells>
  <printOptions/>
  <pageMargins left="0.7" right="0.7" top="0.75" bottom="0.75" header="0.3" footer="0.3"/>
  <pageSetup fitToHeight="0" fitToWidth="1"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6"/>
  <sheetViews>
    <sheetView zoomScale="115" zoomScaleNormal="115" zoomScalePageLayoutView="0" workbookViewId="0" topLeftCell="A7">
      <selection activeCell="E24" sqref="E24"/>
    </sheetView>
  </sheetViews>
  <sheetFormatPr defaultColWidth="9.33203125" defaultRowHeight="12.75"/>
  <cols>
    <col min="1" max="1" width="9.33203125" style="40" customWidth="1"/>
    <col min="2" max="2" width="41.16015625" style="40" customWidth="1"/>
    <col min="3" max="5" width="20.16015625" style="40" customWidth="1"/>
    <col min="6" max="16384" width="9.33203125" style="40" customWidth="1"/>
  </cols>
  <sheetData>
    <row r="1" spans="1:5" ht="24" customHeight="1">
      <c r="A1" s="184" t="s">
        <v>240</v>
      </c>
      <c r="B1" s="184"/>
      <c r="C1" s="184"/>
      <c r="D1" s="184"/>
      <c r="E1" s="184"/>
    </row>
    <row r="2" spans="1:5" ht="20.25" customHeight="1">
      <c r="A2" s="183" t="s">
        <v>188</v>
      </c>
      <c r="B2" s="183"/>
      <c r="C2" s="104">
        <v>244</v>
      </c>
      <c r="D2" s="43"/>
      <c r="E2" s="43"/>
    </row>
    <row r="4" spans="1:5" ht="20.25" customHeight="1">
      <c r="A4" s="183" t="s">
        <v>187</v>
      </c>
      <c r="B4" s="183"/>
      <c r="C4" s="47" t="s">
        <v>448</v>
      </c>
      <c r="D4" s="43"/>
      <c r="E4" s="43"/>
    </row>
    <row r="6" spans="1:5" ht="20.25" customHeight="1">
      <c r="A6" s="185" t="s">
        <v>276</v>
      </c>
      <c r="B6" s="185"/>
      <c r="C6" s="185"/>
      <c r="D6" s="185"/>
      <c r="E6" s="185"/>
    </row>
    <row r="7" spans="1:5" ht="56.25" customHeight="1">
      <c r="A7" s="48" t="s">
        <v>175</v>
      </c>
      <c r="B7" s="32" t="s">
        <v>189</v>
      </c>
      <c r="C7" s="32" t="s">
        <v>259</v>
      </c>
      <c r="D7" s="32" t="s">
        <v>275</v>
      </c>
      <c r="E7" s="32" t="s">
        <v>248</v>
      </c>
    </row>
    <row r="8" spans="1:5" ht="14.25">
      <c r="A8" s="41">
        <v>1</v>
      </c>
      <c r="B8" s="41">
        <v>2</v>
      </c>
      <c r="C8" s="41">
        <v>3</v>
      </c>
      <c r="D8" s="41">
        <v>4</v>
      </c>
      <c r="E8" s="41">
        <v>5</v>
      </c>
    </row>
    <row r="9" spans="1:5" ht="20.25" customHeight="1">
      <c r="A9" s="55"/>
      <c r="B9" s="53" t="s">
        <v>530</v>
      </c>
      <c r="C9" s="118">
        <v>1</v>
      </c>
      <c r="D9" s="48"/>
      <c r="E9" s="48">
        <v>43702.8</v>
      </c>
    </row>
    <row r="10" spans="1:5" ht="20.25" customHeight="1">
      <c r="A10" s="53"/>
      <c r="B10" s="53" t="s">
        <v>449</v>
      </c>
      <c r="C10" s="53" t="s">
        <v>22</v>
      </c>
      <c r="D10" s="53"/>
      <c r="E10" s="53" t="s">
        <v>583</v>
      </c>
    </row>
    <row r="11" spans="1:5" ht="20.25" customHeight="1">
      <c r="A11" s="53"/>
      <c r="B11" s="45"/>
      <c r="C11" s="53"/>
      <c r="D11" s="53"/>
      <c r="E11" s="53"/>
    </row>
    <row r="12" spans="1:5" ht="14.25">
      <c r="A12" s="181" t="s">
        <v>185</v>
      </c>
      <c r="B12" s="182"/>
      <c r="C12" s="48" t="s">
        <v>110</v>
      </c>
      <c r="D12" s="48" t="s">
        <v>110</v>
      </c>
      <c r="E12" s="48">
        <f>E9+E10</f>
        <v>261051.51</v>
      </c>
    </row>
    <row r="14" spans="1:5" ht="14.25">
      <c r="A14" s="184" t="s">
        <v>240</v>
      </c>
      <c r="B14" s="184"/>
      <c r="C14" s="184"/>
      <c r="D14" s="184"/>
      <c r="E14" s="184"/>
    </row>
    <row r="15" spans="1:5" ht="14.25">
      <c r="A15" s="183" t="s">
        <v>188</v>
      </c>
      <c r="B15" s="183"/>
      <c r="C15" s="104">
        <v>244</v>
      </c>
      <c r="D15" s="43"/>
      <c r="E15" s="43"/>
    </row>
    <row r="17" spans="1:5" ht="14.25">
      <c r="A17" s="183" t="s">
        <v>187</v>
      </c>
      <c r="B17" s="183"/>
      <c r="C17" s="47" t="s">
        <v>384</v>
      </c>
      <c r="D17" s="43"/>
      <c r="E17" s="43"/>
    </row>
    <row r="19" spans="1:5" ht="14.25">
      <c r="A19" s="185" t="s">
        <v>276</v>
      </c>
      <c r="B19" s="185"/>
      <c r="C19" s="185"/>
      <c r="D19" s="185"/>
      <c r="E19" s="185"/>
    </row>
    <row r="20" spans="1:5" ht="28.5">
      <c r="A20" s="105" t="s">
        <v>175</v>
      </c>
      <c r="B20" s="106" t="s">
        <v>189</v>
      </c>
      <c r="C20" s="106" t="s">
        <v>259</v>
      </c>
      <c r="D20" s="106" t="s">
        <v>275</v>
      </c>
      <c r="E20" s="106" t="s">
        <v>248</v>
      </c>
    </row>
    <row r="21" spans="1:5" ht="14.25">
      <c r="A21" s="41">
        <v>1</v>
      </c>
      <c r="B21" s="41">
        <v>2</v>
      </c>
      <c r="C21" s="41">
        <v>3</v>
      </c>
      <c r="D21" s="41">
        <v>4</v>
      </c>
      <c r="E21" s="41">
        <v>5</v>
      </c>
    </row>
    <row r="22" spans="1:5" ht="14.25">
      <c r="A22" s="55"/>
      <c r="B22" s="53" t="s">
        <v>531</v>
      </c>
      <c r="C22" s="118">
        <v>1</v>
      </c>
      <c r="D22" s="105"/>
      <c r="E22" s="122">
        <v>14350</v>
      </c>
    </row>
    <row r="23" spans="1:5" ht="14.25">
      <c r="A23" s="53"/>
      <c r="B23" s="45" t="s">
        <v>532</v>
      </c>
      <c r="C23" s="53" t="s">
        <v>22</v>
      </c>
      <c r="D23" s="53"/>
      <c r="E23" s="55" t="s">
        <v>533</v>
      </c>
    </row>
    <row r="24" spans="1:5" ht="14.25">
      <c r="A24" s="145"/>
      <c r="B24" s="151" t="s">
        <v>543</v>
      </c>
      <c r="C24" s="53" t="s">
        <v>22</v>
      </c>
      <c r="D24" s="53"/>
      <c r="E24" s="55" t="s">
        <v>544</v>
      </c>
    </row>
    <row r="25" spans="2:5" ht="14.25">
      <c r="B25" s="145" t="s">
        <v>542</v>
      </c>
      <c r="C25" s="53" t="s">
        <v>22</v>
      </c>
      <c r="D25" s="53"/>
      <c r="E25" s="55" t="s">
        <v>584</v>
      </c>
    </row>
    <row r="26" spans="1:5" ht="14.25">
      <c r="A26" s="181" t="s">
        <v>185</v>
      </c>
      <c r="B26" s="182"/>
      <c r="C26" s="105" t="s">
        <v>110</v>
      </c>
      <c r="D26" s="105" t="s">
        <v>110</v>
      </c>
      <c r="E26" s="121">
        <f>E25+E24+E23+E22</f>
        <v>133386.63</v>
      </c>
    </row>
  </sheetData>
  <sheetProtection/>
  <mergeCells count="10">
    <mergeCell ref="A26:B26"/>
    <mergeCell ref="A2:B2"/>
    <mergeCell ref="A4:B4"/>
    <mergeCell ref="A12:B12"/>
    <mergeCell ref="A1:E1"/>
    <mergeCell ref="A6:E6"/>
    <mergeCell ref="A14:E14"/>
    <mergeCell ref="A15:B15"/>
    <mergeCell ref="A17:B17"/>
    <mergeCell ref="A19:E19"/>
  </mergeCells>
  <printOptions/>
  <pageMargins left="0.7" right="0.7" top="0.75" bottom="0.75" header="0.3" footer="0.3"/>
  <pageSetup fitToHeight="0" fitToWidth="1" horizontalDpi="600" verticalDpi="600" orientation="portrait" paperSize="9" scale="88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3"/>
  <sheetViews>
    <sheetView zoomScale="115" zoomScaleNormal="115" zoomScalePageLayoutView="0" workbookViewId="0" topLeftCell="A22">
      <selection activeCell="F16" sqref="F16"/>
    </sheetView>
  </sheetViews>
  <sheetFormatPr defaultColWidth="9.33203125" defaultRowHeight="12.75"/>
  <cols>
    <col min="1" max="1" width="9.33203125" style="40" customWidth="1"/>
    <col min="2" max="2" width="41.16015625" style="40" customWidth="1"/>
    <col min="3" max="3" width="21.16015625" style="40" customWidth="1"/>
    <col min="4" max="6" width="20.16015625" style="40" customWidth="1"/>
    <col min="7" max="16384" width="9.33203125" style="40" customWidth="1"/>
  </cols>
  <sheetData>
    <row r="1" spans="1:6" ht="24" customHeight="1">
      <c r="A1" s="184" t="s">
        <v>240</v>
      </c>
      <c r="B1" s="184"/>
      <c r="C1" s="184"/>
      <c r="D1" s="184"/>
      <c r="E1" s="184"/>
      <c r="F1" s="184"/>
    </row>
    <row r="2" spans="1:6" ht="20.25" customHeight="1">
      <c r="A2" s="183" t="s">
        <v>188</v>
      </c>
      <c r="B2" s="183"/>
      <c r="C2" s="56" t="s">
        <v>450</v>
      </c>
      <c r="D2" s="43"/>
      <c r="E2" s="43"/>
      <c r="F2" s="43"/>
    </row>
    <row r="4" spans="1:6" ht="20.25" customHeight="1">
      <c r="A4" s="183" t="s">
        <v>187</v>
      </c>
      <c r="B4" s="183"/>
      <c r="C4" s="56" t="s">
        <v>383</v>
      </c>
      <c r="D4" s="47"/>
      <c r="E4" s="43"/>
      <c r="F4" s="43"/>
    </row>
    <row r="6" spans="1:6" ht="20.25" customHeight="1">
      <c r="A6" s="185" t="s">
        <v>277</v>
      </c>
      <c r="B6" s="185"/>
      <c r="C6" s="185"/>
      <c r="D6" s="185"/>
      <c r="E6" s="185"/>
      <c r="F6" s="185"/>
    </row>
    <row r="7" spans="1:6" ht="56.25" customHeight="1">
      <c r="A7" s="48" t="s">
        <v>175</v>
      </c>
      <c r="B7" s="32" t="s">
        <v>189</v>
      </c>
      <c r="C7" s="32" t="s">
        <v>278</v>
      </c>
      <c r="D7" s="32" t="s">
        <v>259</v>
      </c>
      <c r="E7" s="32" t="s">
        <v>279</v>
      </c>
      <c r="F7" s="32" t="s">
        <v>280</v>
      </c>
    </row>
    <row r="8" spans="1:6" ht="14.25">
      <c r="A8" s="41">
        <v>1</v>
      </c>
      <c r="B8" s="41">
        <v>2</v>
      </c>
      <c r="C8" s="41">
        <v>3</v>
      </c>
      <c r="D8" s="41">
        <v>4</v>
      </c>
      <c r="E8" s="41">
        <v>5</v>
      </c>
      <c r="F8" s="41">
        <v>6</v>
      </c>
    </row>
    <row r="9" spans="1:6" ht="30.75" customHeight="1">
      <c r="A9" s="53" t="s">
        <v>22</v>
      </c>
      <c r="B9" s="33" t="s">
        <v>451</v>
      </c>
      <c r="C9" s="53"/>
      <c r="D9" s="48"/>
      <c r="E9" s="48"/>
      <c r="F9" s="126">
        <v>584771.3</v>
      </c>
    </row>
    <row r="10" spans="1:6" ht="30" customHeight="1">
      <c r="A10" s="53" t="s">
        <v>23</v>
      </c>
      <c r="B10" s="33" t="s">
        <v>452</v>
      </c>
      <c r="C10" s="45"/>
      <c r="D10" s="53"/>
      <c r="E10" s="53"/>
      <c r="F10" s="53" t="s">
        <v>587</v>
      </c>
    </row>
    <row r="11" spans="1:6" ht="30" customHeight="1">
      <c r="A11" s="53" t="s">
        <v>24</v>
      </c>
      <c r="B11" s="33" t="s">
        <v>520</v>
      </c>
      <c r="C11" s="45"/>
      <c r="D11" s="53"/>
      <c r="E11" s="53"/>
      <c r="F11" s="53" t="s">
        <v>589</v>
      </c>
    </row>
    <row r="12" spans="1:6" ht="35.25" customHeight="1">
      <c r="A12" s="53" t="s">
        <v>25</v>
      </c>
      <c r="B12" s="33" t="s">
        <v>453</v>
      </c>
      <c r="C12" s="45"/>
      <c r="D12" s="53"/>
      <c r="E12" s="53"/>
      <c r="F12" s="53" t="s">
        <v>588</v>
      </c>
    </row>
    <row r="13" spans="1:6" ht="35.25" customHeight="1">
      <c r="A13" s="53" t="s">
        <v>26</v>
      </c>
      <c r="B13" s="33" t="s">
        <v>521</v>
      </c>
      <c r="C13" s="45"/>
      <c r="D13" s="53"/>
      <c r="E13" s="53"/>
      <c r="F13" s="53" t="s">
        <v>586</v>
      </c>
    </row>
    <row r="14" spans="1:6" ht="35.25" customHeight="1">
      <c r="A14" s="53" t="s">
        <v>27</v>
      </c>
      <c r="B14" s="33" t="s">
        <v>522</v>
      </c>
      <c r="C14" s="45"/>
      <c r="D14" s="53"/>
      <c r="E14" s="53"/>
      <c r="F14" s="53" t="s">
        <v>585</v>
      </c>
    </row>
    <row r="15" spans="1:6" ht="35.25" customHeight="1">
      <c r="A15" s="53" t="s">
        <v>28</v>
      </c>
      <c r="B15" s="33" t="s">
        <v>523</v>
      </c>
      <c r="C15" s="45"/>
      <c r="D15" s="53"/>
      <c r="E15" s="53"/>
      <c r="F15" s="53" t="s">
        <v>525</v>
      </c>
    </row>
    <row r="16" spans="1:6" ht="35.25" customHeight="1">
      <c r="A16" s="53" t="s">
        <v>29</v>
      </c>
      <c r="B16" s="33" t="s">
        <v>524</v>
      </c>
      <c r="C16" s="45"/>
      <c r="D16" s="53"/>
      <c r="E16" s="53"/>
      <c r="F16" s="53"/>
    </row>
    <row r="17" spans="1:6" ht="35.25" customHeight="1">
      <c r="A17" s="53" t="s">
        <v>30</v>
      </c>
      <c r="B17" s="33" t="s">
        <v>476</v>
      </c>
      <c r="C17" s="45"/>
      <c r="D17" s="53"/>
      <c r="E17" s="53"/>
      <c r="F17" s="53" t="s">
        <v>590</v>
      </c>
    </row>
    <row r="18" spans="1:6" ht="14.25">
      <c r="A18" s="181" t="s">
        <v>185</v>
      </c>
      <c r="B18" s="182"/>
      <c r="C18" s="48" t="s">
        <v>110</v>
      </c>
      <c r="D18" s="48" t="s">
        <v>110</v>
      </c>
      <c r="E18" s="48" t="s">
        <v>110</v>
      </c>
      <c r="F18" s="116">
        <f>F9+F10+F12+F13+F14+F15+F16+F17+F11</f>
        <v>1052037</v>
      </c>
    </row>
    <row r="20" spans="1:6" ht="14.25">
      <c r="A20" s="184" t="s">
        <v>240</v>
      </c>
      <c r="B20" s="184"/>
      <c r="C20" s="184"/>
      <c r="D20" s="184"/>
      <c r="E20" s="184"/>
      <c r="F20" s="184"/>
    </row>
    <row r="21" spans="1:6" ht="14.25">
      <c r="A21" s="183" t="s">
        <v>188</v>
      </c>
      <c r="B21" s="183"/>
      <c r="C21" s="56" t="s">
        <v>450</v>
      </c>
      <c r="D21" s="43"/>
      <c r="E21" s="43"/>
      <c r="F21" s="43"/>
    </row>
    <row r="23" spans="1:6" ht="14.25">
      <c r="A23" s="183" t="s">
        <v>187</v>
      </c>
      <c r="B23" s="183"/>
      <c r="C23" s="56" t="s">
        <v>384</v>
      </c>
      <c r="D23" s="47"/>
      <c r="E23" s="43"/>
      <c r="F23" s="43"/>
    </row>
    <row r="25" spans="1:6" ht="14.25">
      <c r="A25" s="185" t="s">
        <v>277</v>
      </c>
      <c r="B25" s="185"/>
      <c r="C25" s="185"/>
      <c r="D25" s="185"/>
      <c r="E25" s="185"/>
      <c r="F25" s="185"/>
    </row>
    <row r="26" spans="1:6" ht="28.5">
      <c r="A26" s="105" t="s">
        <v>175</v>
      </c>
      <c r="B26" s="106" t="s">
        <v>189</v>
      </c>
      <c r="C26" s="106" t="s">
        <v>278</v>
      </c>
      <c r="D26" s="106" t="s">
        <v>259</v>
      </c>
      <c r="E26" s="106" t="s">
        <v>279</v>
      </c>
      <c r="F26" s="106" t="s">
        <v>280</v>
      </c>
    </row>
    <row r="27" spans="1:6" ht="14.25">
      <c r="A27" s="41">
        <v>1</v>
      </c>
      <c r="B27" s="41">
        <v>2</v>
      </c>
      <c r="C27" s="41">
        <v>3</v>
      </c>
      <c r="D27" s="41">
        <v>4</v>
      </c>
      <c r="E27" s="41">
        <v>5</v>
      </c>
      <c r="F27" s="41">
        <v>6</v>
      </c>
    </row>
    <row r="28" spans="1:6" ht="28.5">
      <c r="A28" s="53" t="s">
        <v>22</v>
      </c>
      <c r="B28" s="33" t="s">
        <v>454</v>
      </c>
      <c r="C28" s="41"/>
      <c r="D28" s="41"/>
      <c r="E28" s="41"/>
      <c r="F28" s="128">
        <v>90000</v>
      </c>
    </row>
    <row r="29" spans="1:6" ht="28.5">
      <c r="A29" s="53" t="s">
        <v>23</v>
      </c>
      <c r="B29" s="33" t="s">
        <v>455</v>
      </c>
      <c r="C29" s="41"/>
      <c r="D29" s="41"/>
      <c r="E29" s="41"/>
      <c r="F29" s="128">
        <v>93000</v>
      </c>
    </row>
    <row r="30" spans="1:6" ht="28.5">
      <c r="A30" s="53" t="s">
        <v>24</v>
      </c>
      <c r="B30" s="33" t="s">
        <v>456</v>
      </c>
      <c r="C30" s="41"/>
      <c r="D30" s="41"/>
      <c r="E30" s="41"/>
      <c r="F30" s="128">
        <v>12000</v>
      </c>
    </row>
    <row r="31" spans="1:6" ht="42.75">
      <c r="A31" s="117">
        <v>4</v>
      </c>
      <c r="B31" s="33" t="s">
        <v>451</v>
      </c>
      <c r="C31" s="53"/>
      <c r="D31" s="105"/>
      <c r="E31" s="105"/>
      <c r="F31" s="129">
        <v>497832.52</v>
      </c>
    </row>
    <row r="32" spans="1:6" ht="28.5">
      <c r="A32" s="117">
        <v>5</v>
      </c>
      <c r="B32" s="33" t="s">
        <v>452</v>
      </c>
      <c r="C32" s="45"/>
      <c r="D32" s="53"/>
      <c r="E32" s="53"/>
      <c r="F32" s="127">
        <v>249670.26</v>
      </c>
    </row>
    <row r="33" spans="1:6" ht="28.5">
      <c r="A33" s="117">
        <v>6</v>
      </c>
      <c r="B33" s="33" t="s">
        <v>453</v>
      </c>
      <c r="C33" s="45"/>
      <c r="D33" s="53"/>
      <c r="E33" s="53"/>
      <c r="F33" s="127">
        <v>236700.02</v>
      </c>
    </row>
    <row r="34" spans="1:6" ht="14.25">
      <c r="A34" s="130">
        <v>7</v>
      </c>
      <c r="B34" s="33" t="s">
        <v>457</v>
      </c>
      <c r="C34" s="45"/>
      <c r="D34" s="53"/>
      <c r="E34" s="53"/>
      <c r="F34" s="127">
        <v>39695.6</v>
      </c>
    </row>
    <row r="35" spans="1:6" ht="28.5">
      <c r="A35" s="130">
        <v>8</v>
      </c>
      <c r="B35" s="33" t="s">
        <v>548</v>
      </c>
      <c r="C35" s="45"/>
      <c r="D35" s="53"/>
      <c r="E35" s="53"/>
      <c r="F35" s="127">
        <v>829</v>
      </c>
    </row>
    <row r="36" spans="1:6" ht="14.25">
      <c r="A36" s="130">
        <v>9</v>
      </c>
      <c r="B36" s="33" t="s">
        <v>458</v>
      </c>
      <c r="C36" s="45"/>
      <c r="D36" s="53"/>
      <c r="E36" s="53"/>
      <c r="F36" s="127">
        <v>30000</v>
      </c>
    </row>
    <row r="37" spans="1:6" ht="14.25">
      <c r="A37" s="130">
        <v>10</v>
      </c>
      <c r="B37" s="33" t="s">
        <v>546</v>
      </c>
      <c r="C37" s="45"/>
      <c r="D37" s="53"/>
      <c r="E37" s="53"/>
      <c r="F37" s="127">
        <v>14620</v>
      </c>
    </row>
    <row r="38" spans="1:6" ht="14.25">
      <c r="A38" s="130">
        <v>11</v>
      </c>
      <c r="B38" s="33" t="s">
        <v>547</v>
      </c>
      <c r="C38" s="45"/>
      <c r="D38" s="53"/>
      <c r="E38" s="53"/>
      <c r="F38" s="127">
        <v>488.12</v>
      </c>
    </row>
    <row r="39" spans="1:6" ht="14.25">
      <c r="A39" s="181" t="s">
        <v>185</v>
      </c>
      <c r="B39" s="182"/>
      <c r="C39" s="105" t="s">
        <v>110</v>
      </c>
      <c r="D39" s="105" t="s">
        <v>110</v>
      </c>
      <c r="E39" s="105" t="s">
        <v>110</v>
      </c>
      <c r="F39" s="131">
        <f>SUM(F28:F38)</f>
        <v>1264835.5200000003</v>
      </c>
    </row>
    <row r="41" spans="1:6" ht="14.25">
      <c r="A41" s="184" t="s">
        <v>240</v>
      </c>
      <c r="B41" s="184"/>
      <c r="C41" s="184"/>
      <c r="D41" s="184"/>
      <c r="E41" s="184"/>
      <c r="F41" s="184"/>
    </row>
    <row r="42" spans="1:6" ht="14.25">
      <c r="A42" s="183" t="s">
        <v>188</v>
      </c>
      <c r="B42" s="183"/>
      <c r="C42" s="56" t="s">
        <v>472</v>
      </c>
      <c r="D42" s="43"/>
      <c r="E42" s="43"/>
      <c r="F42" s="43"/>
    </row>
    <row r="44" spans="1:6" ht="14.25">
      <c r="A44" s="183" t="s">
        <v>187</v>
      </c>
      <c r="B44" s="183"/>
      <c r="C44" s="56" t="s">
        <v>448</v>
      </c>
      <c r="D44" s="47" t="s">
        <v>473</v>
      </c>
      <c r="E44" s="43"/>
      <c r="F44" s="43"/>
    </row>
    <row r="46" spans="1:6" ht="14.25">
      <c r="A46" s="185" t="s">
        <v>277</v>
      </c>
      <c r="B46" s="185"/>
      <c r="C46" s="185"/>
      <c r="D46" s="185"/>
      <c r="E46" s="185"/>
      <c r="F46" s="185"/>
    </row>
    <row r="47" spans="1:6" ht="28.5">
      <c r="A47" s="143" t="s">
        <v>175</v>
      </c>
      <c r="B47" s="144" t="s">
        <v>189</v>
      </c>
      <c r="C47" s="144" t="s">
        <v>278</v>
      </c>
      <c r="D47" s="144" t="s">
        <v>259</v>
      </c>
      <c r="E47" s="144" t="s">
        <v>279</v>
      </c>
      <c r="F47" s="144" t="s">
        <v>280</v>
      </c>
    </row>
    <row r="48" spans="1:6" ht="14.25">
      <c r="A48" s="41">
        <v>1</v>
      </c>
      <c r="B48" s="41">
        <v>2</v>
      </c>
      <c r="C48" s="41">
        <v>3</v>
      </c>
      <c r="D48" s="41">
        <v>4</v>
      </c>
      <c r="E48" s="41">
        <v>5</v>
      </c>
      <c r="F48" s="41">
        <v>6</v>
      </c>
    </row>
    <row r="49" spans="1:6" ht="14.25">
      <c r="A49" s="53" t="s">
        <v>22</v>
      </c>
      <c r="B49" s="33" t="s">
        <v>535</v>
      </c>
      <c r="C49" s="53"/>
      <c r="D49" s="143"/>
      <c r="E49" s="143"/>
      <c r="F49" s="126">
        <v>133200</v>
      </c>
    </row>
    <row r="50" spans="1:6" ht="14.25">
      <c r="A50" s="53" t="s">
        <v>23</v>
      </c>
      <c r="B50" s="33" t="s">
        <v>536</v>
      </c>
      <c r="C50" s="45"/>
      <c r="D50" s="53"/>
      <c r="E50" s="53"/>
      <c r="F50" s="53" t="s">
        <v>545</v>
      </c>
    </row>
    <row r="51" spans="1:6" ht="14.25">
      <c r="A51" s="53" t="s">
        <v>24</v>
      </c>
      <c r="B51" s="33"/>
      <c r="C51" s="45"/>
      <c r="D51" s="53"/>
      <c r="E51" s="53"/>
      <c r="F51" s="53"/>
    </row>
    <row r="52" spans="1:6" ht="14.25">
      <c r="A52" s="53" t="s">
        <v>25</v>
      </c>
      <c r="B52" s="33"/>
      <c r="C52" s="45"/>
      <c r="D52" s="53"/>
      <c r="E52" s="53"/>
      <c r="F52" s="53"/>
    </row>
    <row r="53" spans="1:6" ht="14.25">
      <c r="A53" s="181" t="s">
        <v>185</v>
      </c>
      <c r="B53" s="182"/>
      <c r="C53" s="143" t="s">
        <v>110</v>
      </c>
      <c r="D53" s="143" t="s">
        <v>110</v>
      </c>
      <c r="E53" s="143" t="s">
        <v>110</v>
      </c>
      <c r="F53" s="121">
        <f>F52+F51+F50+F49</f>
        <v>213120</v>
      </c>
    </row>
  </sheetData>
  <sheetProtection/>
  <mergeCells count="15">
    <mergeCell ref="A41:F41"/>
    <mergeCell ref="A42:B42"/>
    <mergeCell ref="A44:B44"/>
    <mergeCell ref="A46:F46"/>
    <mergeCell ref="A53:B53"/>
    <mergeCell ref="A21:B21"/>
    <mergeCell ref="A23:B23"/>
    <mergeCell ref="A25:F25"/>
    <mergeCell ref="A39:B39"/>
    <mergeCell ref="A1:F1"/>
    <mergeCell ref="A2:B2"/>
    <mergeCell ref="A4:B4"/>
    <mergeCell ref="A6:F6"/>
    <mergeCell ref="A18:B18"/>
    <mergeCell ref="A20:F20"/>
  </mergeCells>
  <printOptions/>
  <pageMargins left="0.7" right="0.7" top="0.75" bottom="0.75" header="0.3" footer="0.3"/>
  <pageSetup fitToHeight="0" fitToWidth="1" horizontalDpi="600" verticalDpi="600" orientation="portrait" paperSize="9" scale="74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K60"/>
  <sheetViews>
    <sheetView zoomScale="115" zoomScaleNormal="115" zoomScaleSheetLayoutView="100" zoomScalePageLayoutView="0" workbookViewId="0" topLeftCell="A4">
      <selection activeCell="AO22" sqref="AO22:EL22"/>
    </sheetView>
  </sheetViews>
  <sheetFormatPr defaultColWidth="1.0078125" defaultRowHeight="12" customHeight="1"/>
  <cols>
    <col min="1" max="59" width="1.0078125" style="57" customWidth="1"/>
    <col min="60" max="60" width="1.3359375" style="57" customWidth="1"/>
    <col min="61" max="16384" width="1.0078125" style="57" customWidth="1"/>
  </cols>
  <sheetData>
    <row r="1" spans="1:167" s="58" customFormat="1" ht="3" customHeight="1">
      <c r="A1" s="59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  <c r="AR1" s="59"/>
      <c r="AS1" s="59"/>
      <c r="AT1" s="59"/>
      <c r="AU1" s="59"/>
      <c r="AV1" s="59"/>
      <c r="AW1" s="59"/>
      <c r="AX1" s="59"/>
      <c r="AY1" s="59"/>
      <c r="AZ1" s="59"/>
      <c r="BA1" s="59"/>
      <c r="BB1" s="59"/>
      <c r="BC1" s="59"/>
      <c r="BD1" s="59"/>
      <c r="BE1" s="59"/>
      <c r="BF1" s="59"/>
      <c r="BG1" s="59"/>
      <c r="BH1" s="59"/>
      <c r="BI1" s="59"/>
      <c r="BJ1" s="59"/>
      <c r="BK1" s="59"/>
      <c r="BL1" s="59"/>
      <c r="BM1" s="59"/>
      <c r="BN1" s="59"/>
      <c r="BO1" s="59"/>
      <c r="BP1" s="59"/>
      <c r="BQ1" s="59"/>
      <c r="BR1" s="59"/>
      <c r="BS1" s="59"/>
      <c r="BT1" s="59"/>
      <c r="BU1" s="59"/>
      <c r="BV1" s="59"/>
      <c r="BW1" s="59"/>
      <c r="BX1" s="59"/>
      <c r="BY1" s="59"/>
      <c r="BZ1" s="59"/>
      <c r="CA1" s="59"/>
      <c r="CB1" s="59"/>
      <c r="CC1" s="59"/>
      <c r="CD1" s="59"/>
      <c r="CE1" s="59"/>
      <c r="CF1" s="59"/>
      <c r="CG1" s="59"/>
      <c r="CH1" s="59"/>
      <c r="CI1" s="59"/>
      <c r="CJ1" s="59"/>
      <c r="CK1" s="59"/>
      <c r="CL1" s="59"/>
      <c r="CM1" s="59"/>
      <c r="CN1" s="59"/>
      <c r="CO1" s="59"/>
      <c r="CP1" s="59"/>
      <c r="CQ1" s="59"/>
      <c r="CR1" s="59"/>
      <c r="CS1" s="59" t="s">
        <v>337</v>
      </c>
      <c r="CT1" s="59"/>
      <c r="CU1" s="59"/>
      <c r="CV1" s="59"/>
      <c r="CW1" s="59"/>
      <c r="CX1" s="59"/>
      <c r="CY1" s="59"/>
      <c r="CZ1" s="59"/>
      <c r="DA1" s="59"/>
      <c r="DB1" s="59"/>
      <c r="DC1" s="59"/>
      <c r="DD1" s="59"/>
      <c r="DE1" s="59"/>
      <c r="DF1" s="59"/>
      <c r="DG1" s="59"/>
      <c r="DH1" s="59"/>
      <c r="DI1" s="59"/>
      <c r="DJ1" s="59"/>
      <c r="DK1" s="59"/>
      <c r="DL1" s="59"/>
      <c r="DM1" s="59"/>
      <c r="DN1" s="59"/>
      <c r="DO1" s="59"/>
      <c r="DP1" s="59"/>
      <c r="DQ1" s="59"/>
      <c r="DR1" s="59"/>
      <c r="DS1" s="59"/>
      <c r="DT1" s="59"/>
      <c r="DU1" s="59"/>
      <c r="DV1" s="59"/>
      <c r="DW1" s="59"/>
      <c r="DX1" s="59"/>
      <c r="DY1" s="59"/>
      <c r="DZ1" s="59"/>
      <c r="EA1" s="59"/>
      <c r="EB1" s="59"/>
      <c r="EC1" s="59"/>
      <c r="ED1" s="59"/>
      <c r="EE1" s="59"/>
      <c r="EF1" s="59"/>
      <c r="EG1" s="59"/>
      <c r="EH1" s="59"/>
      <c r="EI1" s="59"/>
      <c r="EJ1" s="59"/>
      <c r="EK1" s="59"/>
      <c r="EL1" s="59"/>
      <c r="EM1" s="59"/>
      <c r="EN1" s="59"/>
      <c r="EO1" s="59"/>
      <c r="EP1" s="59"/>
      <c r="EQ1" s="59"/>
      <c r="ER1" s="59"/>
      <c r="ES1" s="59"/>
      <c r="ET1" s="59"/>
      <c r="EU1" s="59"/>
      <c r="EV1" s="59"/>
      <c r="EW1" s="59"/>
      <c r="EX1" s="59"/>
      <c r="EY1" s="59"/>
      <c r="EZ1" s="59"/>
      <c r="FA1" s="59"/>
      <c r="FB1" s="59"/>
      <c r="FC1" s="59"/>
      <c r="FD1" s="59"/>
      <c r="FE1" s="59"/>
      <c r="FF1" s="59"/>
      <c r="FG1" s="59"/>
      <c r="FH1" s="59"/>
      <c r="FI1" s="59"/>
      <c r="FJ1" s="59"/>
      <c r="FK1" s="59"/>
    </row>
    <row r="2" spans="1:167" ht="12" customHeight="1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  <c r="BC2" s="59"/>
      <c r="BD2" s="59"/>
      <c r="BE2" s="59"/>
      <c r="BF2" s="59"/>
      <c r="BG2" s="59"/>
      <c r="BH2" s="59"/>
      <c r="BI2" s="59"/>
      <c r="BJ2" s="59"/>
      <c r="BK2" s="59"/>
      <c r="BL2" s="59"/>
      <c r="BM2" s="59"/>
      <c r="BN2" s="59"/>
      <c r="BO2" s="59"/>
      <c r="BP2" s="59"/>
      <c r="BQ2" s="59"/>
      <c r="BR2" s="59"/>
      <c r="BS2" s="59"/>
      <c r="BT2" s="59"/>
      <c r="BU2" s="59"/>
      <c r="BV2" s="59"/>
      <c r="BW2" s="59"/>
      <c r="BX2" s="59"/>
      <c r="BY2" s="59"/>
      <c r="BZ2" s="59"/>
      <c r="CA2" s="59"/>
      <c r="CB2" s="59"/>
      <c r="CC2" s="59"/>
      <c r="CD2" s="59"/>
      <c r="CE2" s="59"/>
      <c r="CF2" s="59"/>
      <c r="CG2" s="59"/>
      <c r="CH2" s="59"/>
      <c r="CI2" s="59"/>
      <c r="CJ2" s="59"/>
      <c r="CK2" s="59"/>
      <c r="CL2" s="59"/>
      <c r="CM2" s="59"/>
      <c r="CN2" s="59"/>
      <c r="CO2" s="59"/>
      <c r="CP2" s="59"/>
      <c r="CQ2" s="59"/>
      <c r="CR2" s="59"/>
      <c r="CS2" s="59"/>
      <c r="CT2" s="59"/>
      <c r="CU2" s="59"/>
      <c r="CV2" s="59"/>
      <c r="CW2" s="59"/>
      <c r="CX2" s="59"/>
      <c r="CY2" s="59"/>
      <c r="CZ2" s="59"/>
      <c r="DA2" s="59"/>
      <c r="DB2" s="59"/>
      <c r="DC2" s="59"/>
      <c r="DD2" s="59"/>
      <c r="DE2" s="59"/>
      <c r="DF2" s="59"/>
      <c r="DG2" s="59"/>
      <c r="DH2" s="59"/>
      <c r="DI2" s="59"/>
      <c r="DJ2" s="59"/>
      <c r="DK2" s="59"/>
      <c r="DL2" s="59"/>
      <c r="DM2" s="59"/>
      <c r="DN2" s="59"/>
      <c r="DO2" s="59"/>
      <c r="DP2" s="59"/>
      <c r="DQ2" s="59"/>
      <c r="DR2" s="59"/>
      <c r="DS2" s="59"/>
      <c r="DT2" s="59"/>
      <c r="DU2" s="59"/>
      <c r="DV2" s="59"/>
      <c r="DW2" s="59"/>
      <c r="DX2" s="59"/>
      <c r="DY2" s="59"/>
      <c r="DZ2" s="59"/>
      <c r="EA2" s="59"/>
      <c r="EB2" s="59"/>
      <c r="EC2" s="59"/>
      <c r="ED2" s="59"/>
      <c r="EE2" s="59"/>
      <c r="EF2" s="59"/>
      <c r="EG2" s="59"/>
      <c r="EH2" s="59"/>
      <c r="EI2" s="59"/>
      <c r="EJ2" s="59"/>
      <c r="EK2" s="59"/>
      <c r="EL2" s="59"/>
      <c r="EM2" s="59"/>
      <c r="EN2" s="59"/>
      <c r="EO2" s="59"/>
      <c r="EP2" s="59"/>
      <c r="EQ2" s="59"/>
      <c r="ER2" s="59"/>
      <c r="ES2" s="59"/>
      <c r="ET2" s="59"/>
      <c r="EU2" s="59"/>
      <c r="EV2" s="59"/>
      <c r="EW2" s="59"/>
      <c r="EX2" s="59"/>
      <c r="EY2" s="59"/>
      <c r="EZ2" s="59"/>
      <c r="FA2" s="59"/>
      <c r="FB2" s="59"/>
      <c r="FC2" s="59"/>
      <c r="FD2" s="59"/>
      <c r="FE2" s="59"/>
      <c r="FF2" s="59"/>
      <c r="FG2" s="59"/>
      <c r="FH2" s="59"/>
      <c r="FI2" s="59"/>
      <c r="FJ2" s="59"/>
      <c r="FK2" s="59"/>
    </row>
    <row r="3" spans="1:167" ht="12" customHeight="1">
      <c r="A3" s="94"/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  <c r="AO3" s="94"/>
      <c r="AP3" s="94"/>
      <c r="AQ3" s="94"/>
      <c r="AR3" s="94"/>
      <c r="AS3" s="94"/>
      <c r="AT3" s="94"/>
      <c r="AU3" s="94"/>
      <c r="AV3" s="94"/>
      <c r="AW3" s="94"/>
      <c r="AX3" s="94"/>
      <c r="AY3" s="94"/>
      <c r="AZ3" s="94"/>
      <c r="BA3" s="94"/>
      <c r="BB3" s="94"/>
      <c r="BC3" s="94"/>
      <c r="BD3" s="94"/>
      <c r="BE3" s="94"/>
      <c r="BF3" s="94"/>
      <c r="BG3" s="94"/>
      <c r="BH3" s="94"/>
      <c r="BI3" s="94"/>
      <c r="BJ3" s="94"/>
      <c r="BK3" s="94"/>
      <c r="BL3" s="94"/>
      <c r="BM3" s="94"/>
      <c r="BN3" s="94"/>
      <c r="BO3" s="94"/>
      <c r="BP3" s="94"/>
      <c r="BQ3" s="94"/>
      <c r="BR3" s="94"/>
      <c r="BS3" s="94"/>
      <c r="BT3" s="94"/>
      <c r="BU3" s="94"/>
      <c r="BV3" s="94"/>
      <c r="BW3" s="94"/>
      <c r="BX3" s="94"/>
      <c r="BY3" s="94"/>
      <c r="BZ3" s="94"/>
      <c r="CA3" s="94"/>
      <c r="CB3" s="94"/>
      <c r="CC3" s="94"/>
      <c r="CD3" s="94"/>
      <c r="CE3" s="94"/>
      <c r="CF3" s="94"/>
      <c r="CG3" s="94"/>
      <c r="CH3" s="94"/>
      <c r="CI3" s="94"/>
      <c r="CJ3" s="94"/>
      <c r="CK3" s="94"/>
      <c r="CL3" s="94"/>
      <c r="CM3" s="94"/>
      <c r="CN3" s="94"/>
      <c r="CO3" s="94"/>
      <c r="CP3" s="94"/>
      <c r="CQ3" s="94"/>
      <c r="CR3" s="94"/>
      <c r="CS3" s="94" t="s">
        <v>336</v>
      </c>
      <c r="CT3" s="94"/>
      <c r="CU3" s="94"/>
      <c r="CV3" s="94"/>
      <c r="CW3" s="94"/>
      <c r="CX3" s="94"/>
      <c r="CY3" s="94"/>
      <c r="CZ3" s="94"/>
      <c r="DA3" s="94"/>
      <c r="DB3" s="94"/>
      <c r="DC3" s="94"/>
      <c r="DD3" s="94"/>
      <c r="DE3" s="94"/>
      <c r="DF3" s="94"/>
      <c r="DG3" s="94"/>
      <c r="DH3" s="94"/>
      <c r="DI3" s="94"/>
      <c r="DJ3" s="94"/>
      <c r="DK3" s="94"/>
      <c r="DL3" s="94"/>
      <c r="DM3" s="94"/>
      <c r="DN3" s="94"/>
      <c r="DO3" s="94"/>
      <c r="DP3" s="94"/>
      <c r="DQ3" s="94"/>
      <c r="DR3" s="94"/>
      <c r="DS3" s="94"/>
      <c r="DT3" s="94"/>
      <c r="DU3" s="94"/>
      <c r="DV3" s="94"/>
      <c r="DW3" s="94"/>
      <c r="DX3" s="94"/>
      <c r="DY3" s="94"/>
      <c r="DZ3" s="94"/>
      <c r="EA3" s="94"/>
      <c r="EB3" s="94"/>
      <c r="EC3" s="94"/>
      <c r="ED3" s="94"/>
      <c r="EE3" s="94"/>
      <c r="EF3" s="94"/>
      <c r="EG3" s="94"/>
      <c r="EH3" s="94"/>
      <c r="EI3" s="94"/>
      <c r="EJ3" s="94"/>
      <c r="EK3" s="94"/>
      <c r="EL3" s="94"/>
      <c r="EM3" s="94"/>
      <c r="EN3" s="94"/>
      <c r="EO3" s="94"/>
      <c r="EP3" s="94"/>
      <c r="EQ3" s="94"/>
      <c r="ER3" s="94"/>
      <c r="ES3" s="94"/>
      <c r="ET3" s="94"/>
      <c r="EU3" s="94"/>
      <c r="EV3" s="94"/>
      <c r="EW3" s="94"/>
      <c r="EX3" s="94"/>
      <c r="EY3" s="94"/>
      <c r="EZ3" s="94"/>
      <c r="FA3" s="94"/>
      <c r="FB3" s="94"/>
      <c r="FC3" s="94"/>
      <c r="FD3" s="94"/>
      <c r="FE3" s="94"/>
      <c r="FF3" s="94"/>
      <c r="FG3" s="94"/>
      <c r="FH3" s="94"/>
      <c r="FI3" s="94"/>
      <c r="FJ3" s="94"/>
      <c r="FK3" s="94"/>
    </row>
    <row r="4" spans="1:167" ht="12" customHeight="1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59"/>
      <c r="AY4" s="59"/>
      <c r="AZ4" s="59"/>
      <c r="BA4" s="59"/>
      <c r="BB4" s="59"/>
      <c r="BC4" s="59"/>
      <c r="BD4" s="59"/>
      <c r="BE4" s="59"/>
      <c r="BF4" s="59"/>
      <c r="BG4" s="59"/>
      <c r="BH4" s="59"/>
      <c r="BI4" s="59"/>
      <c r="BJ4" s="59"/>
      <c r="BK4" s="59"/>
      <c r="BL4" s="59"/>
      <c r="BM4" s="59"/>
      <c r="BN4" s="59"/>
      <c r="BO4" s="59"/>
      <c r="BP4" s="59"/>
      <c r="BQ4" s="59"/>
      <c r="BR4" s="59"/>
      <c r="BS4" s="59"/>
      <c r="BT4" s="59"/>
      <c r="BU4" s="59"/>
      <c r="BV4" s="59"/>
      <c r="BW4" s="59"/>
      <c r="BX4" s="59"/>
      <c r="BY4" s="59"/>
      <c r="BZ4" s="59"/>
      <c r="CA4" s="59"/>
      <c r="CB4" s="59"/>
      <c r="CC4" s="59"/>
      <c r="CD4" s="59"/>
      <c r="CE4" s="59"/>
      <c r="CF4" s="59"/>
      <c r="CG4" s="59"/>
      <c r="CH4" s="59"/>
      <c r="CI4" s="59"/>
      <c r="CJ4" s="59"/>
      <c r="CK4" s="59"/>
      <c r="CL4" s="59"/>
      <c r="CM4" s="59"/>
      <c r="CN4" s="59"/>
      <c r="CO4" s="59"/>
      <c r="CP4" s="59"/>
      <c r="CQ4" s="59"/>
      <c r="CR4" s="59"/>
      <c r="CS4" s="59"/>
      <c r="CT4" s="59"/>
      <c r="CU4" s="59"/>
      <c r="CV4" s="59"/>
      <c r="CW4" s="59"/>
      <c r="CX4" s="59"/>
      <c r="CY4" s="59"/>
      <c r="CZ4" s="59"/>
      <c r="DA4" s="59"/>
      <c r="DB4" s="59"/>
      <c r="DC4" s="59"/>
      <c r="DD4" s="59"/>
      <c r="DE4" s="59"/>
      <c r="DF4" s="59"/>
      <c r="DG4" s="59"/>
      <c r="DH4" s="59"/>
      <c r="DI4" s="59"/>
      <c r="DJ4" s="59"/>
      <c r="DK4" s="59"/>
      <c r="DL4" s="59"/>
      <c r="DM4" s="59"/>
      <c r="DN4" s="59"/>
      <c r="DO4" s="59"/>
      <c r="DP4" s="59"/>
      <c r="DQ4" s="59"/>
      <c r="DR4" s="59"/>
      <c r="DS4" s="59"/>
      <c r="DT4" s="59"/>
      <c r="DU4" s="59"/>
      <c r="DV4" s="59"/>
      <c r="DW4" s="59"/>
      <c r="DX4" s="59"/>
      <c r="DY4" s="59"/>
      <c r="DZ4" s="59"/>
      <c r="EA4" s="59"/>
      <c r="EB4" s="59"/>
      <c r="EC4" s="59"/>
      <c r="ED4" s="59"/>
      <c r="EE4" s="59"/>
      <c r="EF4" s="59"/>
      <c r="EG4" s="59"/>
      <c r="EH4" s="59"/>
      <c r="EI4" s="59"/>
      <c r="EJ4" s="59"/>
      <c r="EK4" s="59"/>
      <c r="EL4" s="59"/>
      <c r="EM4" s="59"/>
      <c r="EN4" s="59"/>
      <c r="EO4" s="59"/>
      <c r="EP4" s="59"/>
      <c r="EQ4" s="59"/>
      <c r="ER4" s="59"/>
      <c r="ES4" s="59"/>
      <c r="ET4" s="59"/>
      <c r="EU4" s="59"/>
      <c r="EV4" s="59"/>
      <c r="EW4" s="59"/>
      <c r="EX4" s="59"/>
      <c r="EY4" s="59"/>
      <c r="EZ4" s="59"/>
      <c r="FA4" s="59"/>
      <c r="FB4" s="59"/>
      <c r="FC4" s="59"/>
      <c r="FD4" s="59"/>
      <c r="FE4" s="59"/>
      <c r="FF4" s="59"/>
      <c r="FG4" s="59"/>
      <c r="FH4" s="59"/>
      <c r="FI4" s="59"/>
      <c r="FJ4" s="59"/>
      <c r="FK4" s="59"/>
    </row>
    <row r="5" spans="1:167" ht="12" customHeight="1">
      <c r="A5" s="58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  <c r="BM5" s="58"/>
      <c r="BN5" s="58"/>
      <c r="BO5" s="58"/>
      <c r="BP5" s="260" t="s">
        <v>335</v>
      </c>
      <c r="BQ5" s="260"/>
      <c r="BR5" s="260"/>
      <c r="BS5" s="260"/>
      <c r="BT5" s="260"/>
      <c r="BU5" s="260"/>
      <c r="BV5" s="260"/>
      <c r="BW5" s="260"/>
      <c r="BX5" s="260"/>
      <c r="BY5" s="260"/>
      <c r="BZ5" s="260"/>
      <c r="CA5" s="260"/>
      <c r="CB5" s="260"/>
      <c r="CC5" s="260"/>
      <c r="CD5" s="260"/>
      <c r="CE5" s="260"/>
      <c r="CF5" s="260"/>
      <c r="CG5" s="260"/>
      <c r="CH5" s="260"/>
      <c r="CI5" s="260"/>
      <c r="CJ5" s="260"/>
      <c r="CK5" s="260"/>
      <c r="CL5" s="260"/>
      <c r="CM5" s="260"/>
      <c r="CN5" s="260"/>
      <c r="CO5" s="260"/>
      <c r="CP5" s="260"/>
      <c r="CQ5" s="260"/>
      <c r="CR5" s="260"/>
      <c r="CS5" s="260"/>
      <c r="CT5" s="260"/>
      <c r="CU5" s="260"/>
      <c r="CV5" s="260"/>
      <c r="CW5" s="260"/>
      <c r="CX5" s="260"/>
      <c r="CY5" s="260"/>
      <c r="CZ5" s="260"/>
      <c r="DA5" s="260"/>
      <c r="DB5" s="260"/>
      <c r="DC5" s="260"/>
      <c r="DD5" s="260"/>
      <c r="DE5" s="260"/>
      <c r="DF5" s="260"/>
      <c r="DG5" s="260"/>
      <c r="DH5" s="260"/>
      <c r="DI5" s="260"/>
      <c r="DJ5" s="260"/>
      <c r="DK5" s="260"/>
      <c r="DL5" s="260"/>
      <c r="DM5" s="260"/>
      <c r="DN5" s="260"/>
      <c r="DO5" s="260"/>
      <c r="DP5" s="260"/>
      <c r="DQ5" s="260"/>
      <c r="DR5" s="260"/>
      <c r="DS5" s="260"/>
      <c r="DT5" s="260"/>
      <c r="DU5" s="260"/>
      <c r="DV5" s="260"/>
      <c r="DW5" s="260"/>
      <c r="DX5" s="260"/>
      <c r="DY5" s="260"/>
      <c r="DZ5" s="260"/>
      <c r="EA5" s="260"/>
      <c r="EB5" s="260"/>
      <c r="EC5" s="260"/>
      <c r="ED5" s="260"/>
      <c r="EE5" s="260"/>
      <c r="EF5" s="260"/>
      <c r="EG5" s="260"/>
      <c r="EH5" s="260"/>
      <c r="EI5" s="260"/>
      <c r="EJ5" s="260"/>
      <c r="EK5" s="260"/>
      <c r="EL5" s="260"/>
      <c r="EM5" s="260"/>
      <c r="EN5" s="260"/>
      <c r="EO5" s="260"/>
      <c r="EP5" s="260"/>
      <c r="EQ5" s="260"/>
      <c r="ER5" s="260"/>
      <c r="ES5" s="260"/>
      <c r="ET5" s="260"/>
      <c r="EU5" s="260"/>
      <c r="EV5" s="260"/>
      <c r="EW5" s="260"/>
      <c r="EX5" s="260"/>
      <c r="EY5" s="260"/>
      <c r="EZ5" s="260"/>
      <c r="FA5" s="260"/>
      <c r="FB5" s="260"/>
      <c r="FC5" s="260"/>
      <c r="FD5" s="260"/>
      <c r="FE5" s="260"/>
      <c r="FF5" s="260"/>
      <c r="FG5" s="260"/>
      <c r="FH5" s="260"/>
      <c r="FI5" s="260"/>
      <c r="FJ5" s="260"/>
      <c r="FK5" s="260"/>
    </row>
    <row r="6" spans="1:167" ht="12" customHeight="1">
      <c r="A6" s="58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8"/>
      <c r="BK6" s="58"/>
      <c r="BL6" s="58"/>
      <c r="BM6" s="58"/>
      <c r="BN6" s="58"/>
      <c r="BO6" s="58"/>
      <c r="BP6" s="276" t="s">
        <v>477</v>
      </c>
      <c r="BQ6" s="276"/>
      <c r="BR6" s="276"/>
      <c r="BS6" s="276"/>
      <c r="BT6" s="276"/>
      <c r="BU6" s="276"/>
      <c r="BV6" s="276"/>
      <c r="BW6" s="276"/>
      <c r="BX6" s="276"/>
      <c r="BY6" s="276"/>
      <c r="BZ6" s="276"/>
      <c r="CA6" s="276"/>
      <c r="CB6" s="276"/>
      <c r="CC6" s="276"/>
      <c r="CD6" s="276"/>
      <c r="CE6" s="276"/>
      <c r="CF6" s="276"/>
      <c r="CG6" s="276"/>
      <c r="CH6" s="276"/>
      <c r="CI6" s="276"/>
      <c r="CJ6" s="276"/>
      <c r="CK6" s="276"/>
      <c r="CL6" s="276"/>
      <c r="CM6" s="276"/>
      <c r="CN6" s="276"/>
      <c r="CO6" s="276"/>
      <c r="CP6" s="276"/>
      <c r="CQ6" s="276"/>
      <c r="CR6" s="276"/>
      <c r="CS6" s="276"/>
      <c r="CT6" s="276"/>
      <c r="CU6" s="276"/>
      <c r="CV6" s="276"/>
      <c r="CW6" s="276"/>
      <c r="CX6" s="276"/>
      <c r="CY6" s="276"/>
      <c r="CZ6" s="276"/>
      <c r="DA6" s="276"/>
      <c r="DB6" s="276"/>
      <c r="DC6" s="276"/>
      <c r="DD6" s="276"/>
      <c r="DE6" s="276"/>
      <c r="DF6" s="276"/>
      <c r="DG6" s="276"/>
      <c r="DH6" s="276"/>
      <c r="DI6" s="276"/>
      <c r="DJ6" s="276"/>
      <c r="DK6" s="276"/>
      <c r="DL6" s="276"/>
      <c r="DM6" s="276"/>
      <c r="DN6" s="276"/>
      <c r="DO6" s="276"/>
      <c r="DP6" s="276"/>
      <c r="DQ6" s="276"/>
      <c r="DR6" s="276"/>
      <c r="DS6" s="276"/>
      <c r="DT6" s="276"/>
      <c r="DU6" s="276"/>
      <c r="DV6" s="276"/>
      <c r="DW6" s="276"/>
      <c r="DX6" s="276"/>
      <c r="DY6" s="276"/>
      <c r="DZ6" s="276"/>
      <c r="EA6" s="276"/>
      <c r="EB6" s="276"/>
      <c r="EC6" s="276"/>
      <c r="ED6" s="276"/>
      <c r="EE6" s="276"/>
      <c r="EF6" s="276"/>
      <c r="EG6" s="276"/>
      <c r="EH6" s="276"/>
      <c r="EI6" s="276"/>
      <c r="EJ6" s="276"/>
      <c r="EK6" s="276"/>
      <c r="EL6" s="276"/>
      <c r="EM6" s="276"/>
      <c r="EN6" s="276"/>
      <c r="EO6" s="276"/>
      <c r="EP6" s="276"/>
      <c r="EQ6" s="276"/>
      <c r="ER6" s="276"/>
      <c r="ES6" s="276"/>
      <c r="ET6" s="276"/>
      <c r="EU6" s="276"/>
      <c r="EV6" s="276"/>
      <c r="EW6" s="276"/>
      <c r="EX6" s="276"/>
      <c r="EY6" s="276"/>
      <c r="EZ6" s="276"/>
      <c r="FA6" s="276"/>
      <c r="FB6" s="276"/>
      <c r="FC6" s="276"/>
      <c r="FD6" s="276"/>
      <c r="FE6" s="276"/>
      <c r="FF6" s="276"/>
      <c r="FG6" s="276"/>
      <c r="FH6" s="276"/>
      <c r="FI6" s="276"/>
      <c r="FJ6" s="276"/>
      <c r="FK6" s="276"/>
    </row>
    <row r="7" spans="1:167" ht="12" customHeight="1">
      <c r="A7" s="59"/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59"/>
      <c r="BC7" s="59"/>
      <c r="BD7" s="59"/>
      <c r="BE7" s="59"/>
      <c r="BF7" s="59"/>
      <c r="BG7" s="59"/>
      <c r="BH7" s="59"/>
      <c r="BI7" s="59"/>
      <c r="BJ7" s="59"/>
      <c r="BK7" s="59"/>
      <c r="BL7" s="59"/>
      <c r="BM7" s="59"/>
      <c r="BN7" s="59"/>
      <c r="BO7" s="59"/>
      <c r="BP7" s="219" t="s">
        <v>334</v>
      </c>
      <c r="BQ7" s="219"/>
      <c r="BR7" s="219"/>
      <c r="BS7" s="219"/>
      <c r="BT7" s="219"/>
      <c r="BU7" s="219"/>
      <c r="BV7" s="219"/>
      <c r="BW7" s="219"/>
      <c r="BX7" s="219"/>
      <c r="BY7" s="219"/>
      <c r="BZ7" s="219"/>
      <c r="CA7" s="219"/>
      <c r="CB7" s="219"/>
      <c r="CC7" s="219"/>
      <c r="CD7" s="219"/>
      <c r="CE7" s="219"/>
      <c r="CF7" s="219"/>
      <c r="CG7" s="219"/>
      <c r="CH7" s="219"/>
      <c r="CI7" s="219"/>
      <c r="CJ7" s="219"/>
      <c r="CK7" s="219"/>
      <c r="CL7" s="219"/>
      <c r="CM7" s="219"/>
      <c r="CN7" s="219"/>
      <c r="CO7" s="219"/>
      <c r="CP7" s="219"/>
      <c r="CQ7" s="219"/>
      <c r="CR7" s="219"/>
      <c r="CS7" s="219"/>
      <c r="CT7" s="219"/>
      <c r="CU7" s="219"/>
      <c r="CV7" s="219"/>
      <c r="CW7" s="219"/>
      <c r="CX7" s="219"/>
      <c r="CY7" s="219"/>
      <c r="CZ7" s="219"/>
      <c r="DA7" s="219"/>
      <c r="DB7" s="219"/>
      <c r="DC7" s="219"/>
      <c r="DD7" s="219"/>
      <c r="DE7" s="219"/>
      <c r="DF7" s="219"/>
      <c r="DG7" s="219"/>
      <c r="DH7" s="219"/>
      <c r="DI7" s="219"/>
      <c r="DJ7" s="219"/>
      <c r="DK7" s="219"/>
      <c r="DL7" s="219"/>
      <c r="DM7" s="219"/>
      <c r="DN7" s="219"/>
      <c r="DO7" s="219"/>
      <c r="DP7" s="219"/>
      <c r="DQ7" s="219"/>
      <c r="DR7" s="219"/>
      <c r="DS7" s="219"/>
      <c r="DT7" s="219"/>
      <c r="DU7" s="219"/>
      <c r="DV7" s="219"/>
      <c r="DW7" s="219"/>
      <c r="DX7" s="219"/>
      <c r="DY7" s="219"/>
      <c r="DZ7" s="219"/>
      <c r="EA7" s="219"/>
      <c r="EB7" s="219"/>
      <c r="EC7" s="219"/>
      <c r="ED7" s="219"/>
      <c r="EE7" s="219"/>
      <c r="EF7" s="219"/>
      <c r="EG7" s="219"/>
      <c r="EH7" s="219"/>
      <c r="EI7" s="219"/>
      <c r="EJ7" s="219"/>
      <c r="EK7" s="219"/>
      <c r="EL7" s="219"/>
      <c r="EM7" s="219"/>
      <c r="EN7" s="219"/>
      <c r="EO7" s="219"/>
      <c r="EP7" s="219"/>
      <c r="EQ7" s="219"/>
      <c r="ER7" s="219"/>
      <c r="ES7" s="219"/>
      <c r="ET7" s="219"/>
      <c r="EU7" s="219"/>
      <c r="EV7" s="219"/>
      <c r="EW7" s="219"/>
      <c r="EX7" s="219"/>
      <c r="EY7" s="219"/>
      <c r="EZ7" s="219"/>
      <c r="FA7" s="219"/>
      <c r="FB7" s="219"/>
      <c r="FC7" s="219"/>
      <c r="FD7" s="219"/>
      <c r="FE7" s="219"/>
      <c r="FF7" s="219"/>
      <c r="FG7" s="219"/>
      <c r="FH7" s="219"/>
      <c r="FI7" s="219"/>
      <c r="FJ7" s="219"/>
      <c r="FK7" s="219"/>
    </row>
    <row r="8" spans="1:167" ht="12" customHeight="1">
      <c r="A8" s="58"/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58"/>
      <c r="AT8" s="58"/>
      <c r="AU8" s="58"/>
      <c r="AV8" s="58"/>
      <c r="AW8" s="58"/>
      <c r="AX8" s="58"/>
      <c r="AY8" s="58"/>
      <c r="AZ8" s="58"/>
      <c r="BA8" s="58"/>
      <c r="BB8" s="58"/>
      <c r="BC8" s="58"/>
      <c r="BD8" s="58"/>
      <c r="BE8" s="58"/>
      <c r="BF8" s="58"/>
      <c r="BG8" s="58"/>
      <c r="BH8" s="58"/>
      <c r="BI8" s="58"/>
      <c r="BJ8" s="58"/>
      <c r="BK8" s="58"/>
      <c r="BL8" s="58"/>
      <c r="BM8" s="58"/>
      <c r="BN8" s="58"/>
      <c r="BO8" s="58"/>
      <c r="BP8" s="276" t="s">
        <v>478</v>
      </c>
      <c r="BQ8" s="276"/>
      <c r="BR8" s="276"/>
      <c r="BS8" s="276"/>
      <c r="BT8" s="276"/>
      <c r="BU8" s="276"/>
      <c r="BV8" s="276"/>
      <c r="BW8" s="276"/>
      <c r="BX8" s="276"/>
      <c r="BY8" s="276"/>
      <c r="BZ8" s="276"/>
      <c r="CA8" s="276"/>
      <c r="CB8" s="276"/>
      <c r="CC8" s="276"/>
      <c r="CD8" s="276"/>
      <c r="CE8" s="276"/>
      <c r="CF8" s="276"/>
      <c r="CG8" s="276"/>
      <c r="CH8" s="276"/>
      <c r="CI8" s="276"/>
      <c r="CJ8" s="276"/>
      <c r="CK8" s="276"/>
      <c r="CL8" s="276"/>
      <c r="CM8" s="276"/>
      <c r="CN8" s="276"/>
      <c r="CO8" s="276"/>
      <c r="CP8" s="276"/>
      <c r="CQ8" s="276"/>
      <c r="CR8" s="276"/>
      <c r="CS8" s="276"/>
      <c r="CT8" s="276"/>
      <c r="CU8" s="276"/>
      <c r="CV8" s="276"/>
      <c r="CW8" s="276"/>
      <c r="CX8" s="276"/>
      <c r="CY8" s="276"/>
      <c r="CZ8" s="276"/>
      <c r="DA8" s="276"/>
      <c r="DB8" s="276"/>
      <c r="DC8" s="276"/>
      <c r="DD8" s="276"/>
      <c r="DE8" s="276"/>
      <c r="DF8" s="276"/>
      <c r="DG8" s="276"/>
      <c r="DH8" s="276"/>
      <c r="DI8" s="276"/>
      <c r="DJ8" s="276"/>
      <c r="DK8" s="276"/>
      <c r="DL8" s="276"/>
      <c r="DM8" s="276"/>
      <c r="DN8" s="276"/>
      <c r="DO8" s="276"/>
      <c r="DP8" s="276"/>
      <c r="DQ8" s="276"/>
      <c r="DR8" s="276"/>
      <c r="DS8" s="276"/>
      <c r="DT8" s="276"/>
      <c r="DU8" s="276"/>
      <c r="DV8" s="276"/>
      <c r="DW8" s="276"/>
      <c r="DX8" s="276"/>
      <c r="DY8" s="276"/>
      <c r="DZ8" s="276"/>
      <c r="EA8" s="276"/>
      <c r="EB8" s="276"/>
      <c r="EC8" s="276"/>
      <c r="ED8" s="276"/>
      <c r="EE8" s="276"/>
      <c r="EF8" s="276"/>
      <c r="EG8" s="276"/>
      <c r="EH8" s="276"/>
      <c r="EI8" s="276"/>
      <c r="EJ8" s="276"/>
      <c r="EK8" s="276"/>
      <c r="EL8" s="276"/>
      <c r="EM8" s="276"/>
      <c r="EN8" s="276"/>
      <c r="EO8" s="276"/>
      <c r="EP8" s="276"/>
      <c r="EQ8" s="276"/>
      <c r="ER8" s="276"/>
      <c r="ES8" s="276"/>
      <c r="ET8" s="276"/>
      <c r="EU8" s="276"/>
      <c r="EV8" s="276"/>
      <c r="EW8" s="276"/>
      <c r="EX8" s="276"/>
      <c r="EY8" s="276"/>
      <c r="EZ8" s="276"/>
      <c r="FA8" s="276"/>
      <c r="FB8" s="276"/>
      <c r="FC8" s="276"/>
      <c r="FD8" s="276"/>
      <c r="FE8" s="276"/>
      <c r="FF8" s="276"/>
      <c r="FG8" s="276"/>
      <c r="FH8" s="276"/>
      <c r="FI8" s="276"/>
      <c r="FJ8" s="276"/>
      <c r="FK8" s="276"/>
    </row>
    <row r="9" spans="1:167" ht="12" customHeight="1">
      <c r="A9" s="59"/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59"/>
      <c r="BC9" s="59"/>
      <c r="BD9" s="59"/>
      <c r="BE9" s="59"/>
      <c r="BF9" s="59"/>
      <c r="BG9" s="59"/>
      <c r="BH9" s="59"/>
      <c r="BI9" s="59"/>
      <c r="BJ9" s="59"/>
      <c r="BK9" s="59"/>
      <c r="BL9" s="59"/>
      <c r="BM9" s="59"/>
      <c r="BN9" s="59"/>
      <c r="BO9" s="59"/>
      <c r="BP9" s="218" t="s">
        <v>333</v>
      </c>
      <c r="BQ9" s="218"/>
      <c r="BR9" s="218"/>
      <c r="BS9" s="218"/>
      <c r="BT9" s="218"/>
      <c r="BU9" s="218"/>
      <c r="BV9" s="218"/>
      <c r="BW9" s="218"/>
      <c r="BX9" s="218"/>
      <c r="BY9" s="218"/>
      <c r="BZ9" s="218"/>
      <c r="CA9" s="218"/>
      <c r="CB9" s="218"/>
      <c r="CC9" s="218"/>
      <c r="CD9" s="218"/>
      <c r="CE9" s="218"/>
      <c r="CF9" s="218"/>
      <c r="CG9" s="218"/>
      <c r="CH9" s="218"/>
      <c r="CI9" s="218"/>
      <c r="CJ9" s="218"/>
      <c r="CK9" s="218"/>
      <c r="CL9" s="218"/>
      <c r="CM9" s="218"/>
      <c r="CN9" s="218"/>
      <c r="CO9" s="218"/>
      <c r="CP9" s="218"/>
      <c r="CQ9" s="218"/>
      <c r="CR9" s="218"/>
      <c r="CS9" s="218"/>
      <c r="CT9" s="218"/>
      <c r="CU9" s="218"/>
      <c r="CV9" s="218"/>
      <c r="CW9" s="218"/>
      <c r="CX9" s="218"/>
      <c r="CY9" s="218"/>
      <c r="CZ9" s="218"/>
      <c r="DA9" s="218"/>
      <c r="DB9" s="218"/>
      <c r="DC9" s="218"/>
      <c r="DD9" s="218"/>
      <c r="DE9" s="218"/>
      <c r="DF9" s="218"/>
      <c r="DG9" s="218"/>
      <c r="DH9" s="218"/>
      <c r="DI9" s="218"/>
      <c r="DJ9" s="218"/>
      <c r="DK9" s="218"/>
      <c r="DL9" s="218"/>
      <c r="DM9" s="218"/>
      <c r="DN9" s="218"/>
      <c r="DO9" s="218"/>
      <c r="DP9" s="218"/>
      <c r="DQ9" s="218"/>
      <c r="DR9" s="218"/>
      <c r="DS9" s="218"/>
      <c r="DT9" s="218"/>
      <c r="DU9" s="218"/>
      <c r="DV9" s="218"/>
      <c r="DW9" s="218"/>
      <c r="DX9" s="218"/>
      <c r="DY9" s="218"/>
      <c r="DZ9" s="218"/>
      <c r="EA9" s="218"/>
      <c r="EB9" s="218"/>
      <c r="EC9" s="218"/>
      <c r="ED9" s="218"/>
      <c r="EE9" s="218"/>
      <c r="EF9" s="218"/>
      <c r="EG9" s="218"/>
      <c r="EH9" s="218"/>
      <c r="EI9" s="218"/>
      <c r="EJ9" s="218"/>
      <c r="EK9" s="218"/>
      <c r="EL9" s="218"/>
      <c r="EM9" s="218"/>
      <c r="EN9" s="218"/>
      <c r="EO9" s="218"/>
      <c r="EP9" s="218"/>
      <c r="EQ9" s="218"/>
      <c r="ER9" s="218"/>
      <c r="ES9" s="218"/>
      <c r="ET9" s="218"/>
      <c r="EU9" s="218"/>
      <c r="EV9" s="218"/>
      <c r="EW9" s="218"/>
      <c r="EX9" s="218"/>
      <c r="EY9" s="218"/>
      <c r="EZ9" s="218"/>
      <c r="FA9" s="218"/>
      <c r="FB9" s="218"/>
      <c r="FC9" s="218"/>
      <c r="FD9" s="218"/>
      <c r="FE9" s="218"/>
      <c r="FF9" s="218"/>
      <c r="FG9" s="218"/>
      <c r="FH9" s="218"/>
      <c r="FI9" s="218"/>
      <c r="FJ9" s="218"/>
      <c r="FK9" s="218"/>
    </row>
    <row r="10" spans="1:167" ht="12" customHeight="1">
      <c r="A10" s="58"/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58"/>
      <c r="AW10" s="58"/>
      <c r="AX10" s="58"/>
      <c r="AY10" s="58"/>
      <c r="AZ10" s="58"/>
      <c r="BA10" s="58"/>
      <c r="BB10" s="58"/>
      <c r="BC10" s="58"/>
      <c r="BD10" s="58"/>
      <c r="BE10" s="58"/>
      <c r="BF10" s="58"/>
      <c r="BG10" s="58"/>
      <c r="BH10" s="58"/>
      <c r="BI10" s="58"/>
      <c r="BJ10" s="58"/>
      <c r="BK10" s="58"/>
      <c r="BL10" s="58"/>
      <c r="BM10" s="58"/>
      <c r="BN10" s="58"/>
      <c r="BO10" s="58"/>
      <c r="BP10" s="211"/>
      <c r="BQ10" s="211"/>
      <c r="BR10" s="211"/>
      <c r="BS10" s="211"/>
      <c r="BT10" s="211"/>
      <c r="BU10" s="211"/>
      <c r="BV10" s="211"/>
      <c r="BW10" s="211"/>
      <c r="BX10" s="211"/>
      <c r="BY10" s="211"/>
      <c r="BZ10" s="211"/>
      <c r="CA10" s="211"/>
      <c r="CB10" s="211"/>
      <c r="CC10" s="211"/>
      <c r="CD10" s="211"/>
      <c r="CE10" s="211"/>
      <c r="CF10" s="211"/>
      <c r="CG10" s="211"/>
      <c r="CH10" s="211"/>
      <c r="CI10" s="211"/>
      <c r="CJ10" s="211"/>
      <c r="CK10" s="211"/>
      <c r="CL10" s="93"/>
      <c r="CM10" s="93"/>
      <c r="CN10" s="58"/>
      <c r="CO10" s="58"/>
      <c r="CP10" s="58"/>
      <c r="CQ10" s="58"/>
      <c r="CR10" s="58"/>
      <c r="CS10" s="58"/>
      <c r="CT10" s="58"/>
      <c r="CU10" s="58"/>
      <c r="CV10" s="58"/>
      <c r="CW10" s="58"/>
      <c r="CX10" s="58"/>
      <c r="CY10" s="58"/>
      <c r="CZ10" s="58"/>
      <c r="DA10" s="58"/>
      <c r="DB10" s="58"/>
      <c r="DC10" s="58"/>
      <c r="DD10" s="58"/>
      <c r="DE10" s="58"/>
      <c r="DF10" s="58"/>
      <c r="DG10" s="58"/>
      <c r="DH10" s="58"/>
      <c r="DI10" s="58"/>
      <c r="DJ10" s="58"/>
      <c r="DK10" s="58"/>
      <c r="DL10" s="58"/>
      <c r="DM10" s="58"/>
      <c r="DN10" s="58"/>
      <c r="DO10" s="58"/>
      <c r="DP10" s="58"/>
      <c r="DQ10" s="58"/>
      <c r="DR10" s="58"/>
      <c r="DS10" s="58"/>
      <c r="DT10" s="93"/>
      <c r="DU10" s="93"/>
      <c r="DV10" s="93"/>
      <c r="DW10" s="93"/>
      <c r="DX10" s="93"/>
      <c r="DY10" s="211" t="s">
        <v>479</v>
      </c>
      <c r="DZ10" s="211"/>
      <c r="EA10" s="211"/>
      <c r="EB10" s="211"/>
      <c r="EC10" s="211"/>
      <c r="ED10" s="211"/>
      <c r="EE10" s="211"/>
      <c r="EF10" s="211"/>
      <c r="EG10" s="211"/>
      <c r="EH10" s="211"/>
      <c r="EI10" s="211"/>
      <c r="EJ10" s="211"/>
      <c r="EK10" s="211"/>
      <c r="EL10" s="211"/>
      <c r="EM10" s="211"/>
      <c r="EN10" s="211"/>
      <c r="EO10" s="211"/>
      <c r="EP10" s="211"/>
      <c r="EQ10" s="211"/>
      <c r="ER10" s="211"/>
      <c r="ES10" s="211"/>
      <c r="ET10" s="211"/>
      <c r="EU10" s="211"/>
      <c r="EV10" s="211"/>
      <c r="EW10" s="211"/>
      <c r="EX10" s="211"/>
      <c r="EY10" s="211"/>
      <c r="EZ10" s="211"/>
      <c r="FA10" s="211"/>
      <c r="FB10" s="211"/>
      <c r="FC10" s="211"/>
      <c r="FD10" s="211"/>
      <c r="FE10" s="211"/>
      <c r="FF10" s="211"/>
      <c r="FG10" s="211"/>
      <c r="FH10" s="211"/>
      <c r="FI10" s="211"/>
      <c r="FJ10" s="211"/>
      <c r="FK10" s="211"/>
    </row>
    <row r="11" spans="1:167" ht="12" customHeight="1">
      <c r="A11" s="59"/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  <c r="BB11" s="59"/>
      <c r="BC11" s="59"/>
      <c r="BD11" s="59"/>
      <c r="BE11" s="59"/>
      <c r="BF11" s="59"/>
      <c r="BG11" s="59"/>
      <c r="BH11" s="59"/>
      <c r="BI11" s="59"/>
      <c r="BJ11" s="59"/>
      <c r="BK11" s="59"/>
      <c r="BL11" s="59"/>
      <c r="BM11" s="59"/>
      <c r="BN11" s="59"/>
      <c r="BO11" s="59"/>
      <c r="BP11" s="218" t="s">
        <v>52</v>
      </c>
      <c r="BQ11" s="218"/>
      <c r="BR11" s="218"/>
      <c r="BS11" s="218"/>
      <c r="BT11" s="218"/>
      <c r="BU11" s="218"/>
      <c r="BV11" s="218"/>
      <c r="BW11" s="218"/>
      <c r="BX11" s="218"/>
      <c r="BY11" s="218"/>
      <c r="BZ11" s="218"/>
      <c r="CA11" s="218"/>
      <c r="CB11" s="218"/>
      <c r="CC11" s="218"/>
      <c r="CD11" s="218"/>
      <c r="CE11" s="218"/>
      <c r="CF11" s="218"/>
      <c r="CG11" s="218"/>
      <c r="CH11" s="218"/>
      <c r="CI11" s="218"/>
      <c r="CJ11" s="218"/>
      <c r="CK11" s="218"/>
      <c r="CL11" s="92"/>
      <c r="CM11" s="92"/>
      <c r="CN11" s="59"/>
      <c r="CO11" s="59"/>
      <c r="CP11" s="59"/>
      <c r="CQ11" s="59"/>
      <c r="CR11" s="59"/>
      <c r="CS11" s="59"/>
      <c r="CT11" s="59"/>
      <c r="CU11" s="59"/>
      <c r="CV11" s="59"/>
      <c r="CW11" s="59"/>
      <c r="CX11" s="59"/>
      <c r="CY11" s="59"/>
      <c r="CZ11" s="59"/>
      <c r="DA11" s="59"/>
      <c r="DB11" s="59"/>
      <c r="DC11" s="59"/>
      <c r="DD11" s="59"/>
      <c r="DE11" s="59"/>
      <c r="DF11" s="59"/>
      <c r="DG11" s="59"/>
      <c r="DH11" s="59"/>
      <c r="DI11" s="59"/>
      <c r="DJ11" s="59"/>
      <c r="DK11" s="59"/>
      <c r="DL11" s="59"/>
      <c r="DM11" s="59"/>
      <c r="DN11" s="59"/>
      <c r="DO11" s="59"/>
      <c r="DP11" s="59"/>
      <c r="DQ11" s="59"/>
      <c r="DR11" s="59"/>
      <c r="DS11" s="59"/>
      <c r="DT11" s="59"/>
      <c r="DU11" s="59"/>
      <c r="DV11" s="59"/>
      <c r="DW11" s="59"/>
      <c r="DX11" s="59"/>
      <c r="DY11" s="219" t="s">
        <v>284</v>
      </c>
      <c r="DZ11" s="219"/>
      <c r="EA11" s="219"/>
      <c r="EB11" s="219"/>
      <c r="EC11" s="219"/>
      <c r="ED11" s="219"/>
      <c r="EE11" s="219"/>
      <c r="EF11" s="219"/>
      <c r="EG11" s="219"/>
      <c r="EH11" s="219"/>
      <c r="EI11" s="219"/>
      <c r="EJ11" s="219"/>
      <c r="EK11" s="219"/>
      <c r="EL11" s="219"/>
      <c r="EM11" s="219"/>
      <c r="EN11" s="219"/>
      <c r="EO11" s="219"/>
      <c r="EP11" s="219"/>
      <c r="EQ11" s="219"/>
      <c r="ER11" s="219"/>
      <c r="ES11" s="219"/>
      <c r="ET11" s="219"/>
      <c r="EU11" s="219"/>
      <c r="EV11" s="219"/>
      <c r="EW11" s="219"/>
      <c r="EX11" s="219"/>
      <c r="EY11" s="219"/>
      <c r="EZ11" s="219"/>
      <c r="FA11" s="219"/>
      <c r="FB11" s="219"/>
      <c r="FC11" s="219"/>
      <c r="FD11" s="219"/>
      <c r="FE11" s="219"/>
      <c r="FF11" s="219"/>
      <c r="FG11" s="219"/>
      <c r="FH11" s="219"/>
      <c r="FI11" s="219"/>
      <c r="FJ11" s="219"/>
      <c r="FK11" s="219"/>
    </row>
    <row r="12" spans="1:167" ht="12" customHeight="1">
      <c r="A12" s="58"/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8"/>
      <c r="AN12" s="58"/>
      <c r="AO12" s="58"/>
      <c r="AP12" s="58"/>
      <c r="AQ12" s="58"/>
      <c r="AR12" s="58"/>
      <c r="AS12" s="58"/>
      <c r="AT12" s="58"/>
      <c r="AU12" s="58"/>
      <c r="AV12" s="58"/>
      <c r="AW12" s="58"/>
      <c r="AX12" s="58"/>
      <c r="AY12" s="58"/>
      <c r="AZ12" s="58"/>
      <c r="BA12" s="58"/>
      <c r="BB12" s="58"/>
      <c r="BC12" s="58"/>
      <c r="BD12" s="58"/>
      <c r="BE12" s="58"/>
      <c r="BF12" s="58"/>
      <c r="BG12" s="58"/>
      <c r="BH12" s="58"/>
      <c r="BI12" s="58"/>
      <c r="BJ12" s="58"/>
      <c r="BK12" s="58"/>
      <c r="BL12" s="58"/>
      <c r="BM12" s="58"/>
      <c r="BN12" s="58"/>
      <c r="BO12" s="58"/>
      <c r="BP12" s="70" t="s">
        <v>282</v>
      </c>
      <c r="BQ12" s="213" t="s">
        <v>563</v>
      </c>
      <c r="BR12" s="213"/>
      <c r="BS12" s="213"/>
      <c r="BT12" s="213"/>
      <c r="BU12" s="213"/>
      <c r="BV12" s="214" t="s">
        <v>282</v>
      </c>
      <c r="BW12" s="214"/>
      <c r="BX12" s="213" t="s">
        <v>564</v>
      </c>
      <c r="BY12" s="213"/>
      <c r="BZ12" s="213"/>
      <c r="CA12" s="213"/>
      <c r="CB12" s="213"/>
      <c r="CC12" s="213"/>
      <c r="CD12" s="213"/>
      <c r="CE12" s="213"/>
      <c r="CF12" s="213"/>
      <c r="CG12" s="213"/>
      <c r="CH12" s="213"/>
      <c r="CI12" s="213"/>
      <c r="CJ12" s="213"/>
      <c r="CK12" s="213"/>
      <c r="CL12" s="213"/>
      <c r="CM12" s="213"/>
      <c r="CN12" s="213"/>
      <c r="CO12" s="213"/>
      <c r="CP12" s="213"/>
      <c r="CQ12" s="213"/>
      <c r="CR12" s="213"/>
      <c r="CS12" s="213"/>
      <c r="CT12" s="213"/>
      <c r="CU12" s="212">
        <v>20</v>
      </c>
      <c r="CV12" s="212"/>
      <c r="CW12" s="212"/>
      <c r="CX12" s="212"/>
      <c r="CY12" s="215" t="s">
        <v>549</v>
      </c>
      <c r="CZ12" s="215"/>
      <c r="DA12" s="215"/>
      <c r="DB12" s="214" t="s">
        <v>281</v>
      </c>
      <c r="DC12" s="214"/>
      <c r="DD12" s="214"/>
      <c r="DE12" s="58"/>
      <c r="DF12" s="58"/>
      <c r="DG12" s="58"/>
      <c r="DH12" s="58"/>
      <c r="DI12" s="58"/>
      <c r="DJ12" s="58"/>
      <c r="DK12" s="58"/>
      <c r="DL12" s="58"/>
      <c r="DM12" s="58"/>
      <c r="DN12" s="58"/>
      <c r="DO12" s="58"/>
      <c r="DP12" s="58"/>
      <c r="DQ12" s="58"/>
      <c r="DR12" s="58"/>
      <c r="DS12" s="58"/>
      <c r="DT12" s="58"/>
      <c r="DU12" s="58"/>
      <c r="DV12" s="58"/>
      <c r="DW12" s="58"/>
      <c r="DX12" s="58"/>
      <c r="DY12" s="58"/>
      <c r="DZ12" s="58"/>
      <c r="EA12" s="58"/>
      <c r="EB12" s="58"/>
      <c r="EC12" s="58"/>
      <c r="ED12" s="58"/>
      <c r="EE12" s="58"/>
      <c r="EF12" s="58"/>
      <c r="EG12" s="58"/>
      <c r="EH12" s="58"/>
      <c r="EI12" s="58"/>
      <c r="EJ12" s="58"/>
      <c r="EK12" s="58"/>
      <c r="EL12" s="58"/>
      <c r="EM12" s="58"/>
      <c r="EN12" s="58"/>
      <c r="EO12" s="58"/>
      <c r="EP12" s="58"/>
      <c r="EQ12" s="58"/>
      <c r="ER12" s="58"/>
      <c r="ES12" s="58"/>
      <c r="ET12" s="58"/>
      <c r="EU12" s="58"/>
      <c r="EV12" s="58"/>
      <c r="EW12" s="58"/>
      <c r="EX12" s="58"/>
      <c r="EY12" s="58"/>
      <c r="EZ12" s="58"/>
      <c r="FA12" s="58"/>
      <c r="FB12" s="58"/>
      <c r="FC12" s="58"/>
      <c r="FD12" s="58"/>
      <c r="FE12" s="58"/>
      <c r="FF12" s="58"/>
      <c r="FG12" s="58"/>
      <c r="FH12" s="58"/>
      <c r="FI12" s="58"/>
      <c r="FJ12" s="58"/>
      <c r="FK12" s="70"/>
    </row>
    <row r="13" spans="1:167" ht="12" customHeight="1">
      <c r="A13" s="91"/>
      <c r="B13" s="311" t="s">
        <v>332</v>
      </c>
      <c r="C13" s="311"/>
      <c r="D13" s="311"/>
      <c r="E13" s="311"/>
      <c r="F13" s="311"/>
      <c r="G13" s="311"/>
      <c r="H13" s="311"/>
      <c r="I13" s="311"/>
      <c r="J13" s="311"/>
      <c r="K13" s="311"/>
      <c r="L13" s="311"/>
      <c r="M13" s="311"/>
      <c r="N13" s="311"/>
      <c r="O13" s="311"/>
      <c r="P13" s="311"/>
      <c r="Q13" s="311"/>
      <c r="R13" s="311"/>
      <c r="S13" s="311"/>
      <c r="T13" s="311"/>
      <c r="U13" s="311"/>
      <c r="V13" s="311"/>
      <c r="W13" s="311"/>
      <c r="X13" s="311"/>
      <c r="Y13" s="311"/>
      <c r="Z13" s="311"/>
      <c r="AA13" s="311"/>
      <c r="AB13" s="311"/>
      <c r="AC13" s="311"/>
      <c r="AD13" s="311"/>
      <c r="AE13" s="311"/>
      <c r="AF13" s="311"/>
      <c r="AG13" s="311"/>
      <c r="AH13" s="311"/>
      <c r="AI13" s="311"/>
      <c r="AJ13" s="311"/>
      <c r="AK13" s="311"/>
      <c r="AL13" s="311"/>
      <c r="AM13" s="311"/>
      <c r="AN13" s="311"/>
      <c r="AO13" s="311"/>
      <c r="AP13" s="311"/>
      <c r="AQ13" s="311"/>
      <c r="AR13" s="311"/>
      <c r="AS13" s="311"/>
      <c r="AT13" s="311"/>
      <c r="AU13" s="311"/>
      <c r="AV13" s="311"/>
      <c r="AW13" s="311"/>
      <c r="AX13" s="311"/>
      <c r="AY13" s="311"/>
      <c r="AZ13" s="311"/>
      <c r="BA13" s="311"/>
      <c r="BB13" s="311"/>
      <c r="BC13" s="311"/>
      <c r="BD13" s="311"/>
      <c r="BE13" s="311"/>
      <c r="BF13" s="311"/>
      <c r="BG13" s="311"/>
      <c r="BH13" s="311"/>
      <c r="BI13" s="311"/>
      <c r="BJ13" s="311"/>
      <c r="BK13" s="311"/>
      <c r="BL13" s="311"/>
      <c r="BM13" s="311"/>
      <c r="BN13" s="311"/>
      <c r="BO13" s="311"/>
      <c r="BP13" s="311"/>
      <c r="BQ13" s="311"/>
      <c r="BR13" s="311"/>
      <c r="BS13" s="311"/>
      <c r="BT13" s="311"/>
      <c r="BU13" s="311"/>
      <c r="BV13" s="311"/>
      <c r="BW13" s="311"/>
      <c r="BX13" s="311"/>
      <c r="BY13" s="311"/>
      <c r="BZ13" s="311"/>
      <c r="CA13" s="311"/>
      <c r="CB13" s="311"/>
      <c r="CC13" s="311"/>
      <c r="CD13" s="311"/>
      <c r="CE13" s="311"/>
      <c r="CF13" s="311"/>
      <c r="CG13" s="311"/>
      <c r="CH13" s="311"/>
      <c r="CI13" s="311"/>
      <c r="CJ13" s="311"/>
      <c r="CK13" s="311"/>
      <c r="CL13" s="311"/>
      <c r="CM13" s="311"/>
      <c r="CN13" s="311"/>
      <c r="CO13" s="311"/>
      <c r="CP13" s="311"/>
      <c r="CQ13" s="311"/>
      <c r="CR13" s="311"/>
      <c r="CS13" s="311"/>
      <c r="CT13" s="311"/>
      <c r="CU13" s="311"/>
      <c r="CV13" s="311"/>
      <c r="CW13" s="311"/>
      <c r="CX13" s="311"/>
      <c r="CY13" s="311"/>
      <c r="CZ13" s="311"/>
      <c r="DA13" s="311"/>
      <c r="DB13" s="311"/>
      <c r="DC13" s="311"/>
      <c r="DD13" s="311"/>
      <c r="DE13" s="311"/>
      <c r="DF13" s="311"/>
      <c r="DG13" s="311"/>
      <c r="DH13" s="311"/>
      <c r="DI13" s="311"/>
      <c r="DJ13" s="311"/>
      <c r="DK13" s="311"/>
      <c r="DL13" s="311"/>
      <c r="DM13" s="311"/>
      <c r="DN13" s="311"/>
      <c r="DO13" s="311"/>
      <c r="DP13" s="311"/>
      <c r="DQ13" s="311"/>
      <c r="DR13" s="311"/>
      <c r="DS13" s="311"/>
      <c r="DT13" s="311"/>
      <c r="DU13" s="311"/>
      <c r="DV13" s="311"/>
      <c r="DW13" s="311"/>
      <c r="DX13" s="311"/>
      <c r="DY13" s="311"/>
      <c r="DZ13" s="311"/>
      <c r="EA13" s="311"/>
      <c r="EB13" s="311"/>
      <c r="EC13" s="311"/>
      <c r="ED13" s="311"/>
      <c r="EE13" s="311"/>
      <c r="EF13" s="311"/>
      <c r="EG13" s="311"/>
      <c r="EH13" s="311"/>
      <c r="EI13" s="311"/>
      <c r="EJ13" s="311"/>
      <c r="EK13" s="311"/>
      <c r="EL13" s="311"/>
      <c r="EM13" s="311"/>
      <c r="EN13" s="311"/>
      <c r="EO13" s="311"/>
      <c r="EP13" s="311"/>
      <c r="EQ13" s="311"/>
      <c r="ER13" s="311"/>
      <c r="ES13" s="311"/>
      <c r="ET13" s="311"/>
      <c r="EU13" s="311"/>
      <c r="EV13" s="311"/>
      <c r="EW13" s="311"/>
      <c r="EX13" s="311"/>
      <c r="EY13" s="91"/>
      <c r="EZ13" s="91"/>
      <c r="FA13" s="91"/>
      <c r="FB13" s="91"/>
      <c r="FC13" s="91"/>
      <c r="FD13" s="91"/>
      <c r="FE13" s="91"/>
      <c r="FF13" s="91"/>
      <c r="FG13" s="91"/>
      <c r="FH13" s="91"/>
      <c r="FI13" s="91"/>
      <c r="FJ13" s="91"/>
      <c r="FK13" s="91"/>
    </row>
    <row r="14" spans="1:167" ht="12" customHeight="1" thickBot="1">
      <c r="A14" s="90"/>
      <c r="B14" s="58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89"/>
      <c r="AQ14" s="89"/>
      <c r="AR14" s="89"/>
      <c r="AS14" s="89"/>
      <c r="AT14" s="89"/>
      <c r="AU14" s="89"/>
      <c r="AV14" s="89"/>
      <c r="AW14" s="89"/>
      <c r="AX14" s="89"/>
      <c r="AY14" s="89"/>
      <c r="AZ14" s="89"/>
      <c r="BA14" s="89"/>
      <c r="BB14" s="89"/>
      <c r="BC14" s="89"/>
      <c r="BD14" s="89"/>
      <c r="BE14" s="89"/>
      <c r="BF14" s="89"/>
      <c r="BG14" s="89"/>
      <c r="BH14" s="89"/>
      <c r="BI14" s="89"/>
      <c r="BJ14" s="89"/>
      <c r="BK14" s="89"/>
      <c r="BL14" s="89"/>
      <c r="BM14" s="89"/>
      <c r="BN14" s="89"/>
      <c r="BO14" s="89"/>
      <c r="BP14" s="89"/>
      <c r="BQ14" s="89"/>
      <c r="BR14" s="89"/>
      <c r="BS14" s="89"/>
      <c r="BT14" s="89"/>
      <c r="BU14" s="89"/>
      <c r="BV14" s="89"/>
      <c r="BW14" s="89"/>
      <c r="BX14" s="89"/>
      <c r="BY14" s="89"/>
      <c r="BZ14" s="89"/>
      <c r="CA14" s="89"/>
      <c r="CB14" s="89"/>
      <c r="CC14" s="89"/>
      <c r="CD14" s="89"/>
      <c r="CE14" s="89"/>
      <c r="CF14" s="89"/>
      <c r="CG14" s="89"/>
      <c r="CH14" s="89"/>
      <c r="CI14" s="89"/>
      <c r="CJ14" s="89"/>
      <c r="CK14" s="89"/>
      <c r="CL14" s="89"/>
      <c r="CM14" s="89"/>
      <c r="CN14" s="89"/>
      <c r="CO14" s="89"/>
      <c r="CP14" s="89"/>
      <c r="CQ14" s="89"/>
      <c r="CR14" s="89"/>
      <c r="CS14" s="89"/>
      <c r="CT14" s="89"/>
      <c r="CU14" s="89"/>
      <c r="CV14" s="89"/>
      <c r="CW14" s="89"/>
      <c r="CX14" s="89"/>
      <c r="CY14" s="89"/>
      <c r="CZ14" s="89"/>
      <c r="DA14" s="89"/>
      <c r="DB14" s="89"/>
      <c r="DC14" s="89"/>
      <c r="DD14" s="89"/>
      <c r="DE14" s="89"/>
      <c r="DF14" s="89"/>
      <c r="DG14" s="89"/>
      <c r="DH14" s="89"/>
      <c r="DI14" s="89"/>
      <c r="DJ14" s="89"/>
      <c r="DK14" s="89"/>
      <c r="DL14" s="89"/>
      <c r="DM14" s="89"/>
      <c r="DN14" s="89"/>
      <c r="DO14" s="89"/>
      <c r="DP14" s="89"/>
      <c r="DQ14" s="89"/>
      <c r="DR14" s="89"/>
      <c r="DS14" s="89"/>
      <c r="DT14" s="89"/>
      <c r="DU14" s="89"/>
      <c r="DV14" s="89"/>
      <c r="DW14" s="89"/>
      <c r="DX14" s="89"/>
      <c r="DY14" s="89"/>
      <c r="DZ14" s="89"/>
      <c r="EA14" s="89"/>
      <c r="EB14" s="89"/>
      <c r="EC14" s="89"/>
      <c r="ED14" s="89"/>
      <c r="EE14" s="89"/>
      <c r="EF14" s="89"/>
      <c r="EG14" s="89"/>
      <c r="EH14" s="58"/>
      <c r="EI14" s="89" t="s">
        <v>331</v>
      </c>
      <c r="EJ14" s="289"/>
      <c r="EK14" s="289"/>
      <c r="EL14" s="289"/>
      <c r="EM14" s="289"/>
      <c r="EN14" s="88" t="s">
        <v>330</v>
      </c>
      <c r="EO14" s="88"/>
      <c r="EP14" s="88"/>
      <c r="EQ14" s="88"/>
      <c r="ER14" s="58"/>
      <c r="ES14" s="58"/>
      <c r="ET14" s="58"/>
      <c r="EU14" s="58"/>
      <c r="EV14" s="58"/>
      <c r="EW14" s="58"/>
      <c r="EX14" s="58"/>
      <c r="EY14" s="58"/>
      <c r="EZ14" s="290" t="s">
        <v>329</v>
      </c>
      <c r="FA14" s="291"/>
      <c r="FB14" s="291"/>
      <c r="FC14" s="291"/>
      <c r="FD14" s="291"/>
      <c r="FE14" s="291"/>
      <c r="FF14" s="291"/>
      <c r="FG14" s="291"/>
      <c r="FH14" s="291"/>
      <c r="FI14" s="291"/>
      <c r="FJ14" s="291"/>
      <c r="FK14" s="292"/>
    </row>
    <row r="15" spans="1:167" ht="12" customHeight="1">
      <c r="A15" s="58"/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8"/>
      <c r="BK15" s="58"/>
      <c r="BL15" s="58"/>
      <c r="BM15" s="58"/>
      <c r="BN15" s="58"/>
      <c r="BO15" s="58"/>
      <c r="BP15" s="58"/>
      <c r="BQ15" s="58"/>
      <c r="BR15" s="58"/>
      <c r="BS15" s="58"/>
      <c r="BT15" s="58"/>
      <c r="BU15" s="58"/>
      <c r="BV15" s="58"/>
      <c r="BW15" s="58"/>
      <c r="BX15" s="58"/>
      <c r="BY15" s="58"/>
      <c r="BZ15" s="58"/>
      <c r="CA15" s="58"/>
      <c r="CB15" s="58"/>
      <c r="CC15" s="58"/>
      <c r="CD15" s="58"/>
      <c r="CE15" s="58"/>
      <c r="CF15" s="58"/>
      <c r="CG15" s="58"/>
      <c r="CH15" s="58"/>
      <c r="CI15" s="58"/>
      <c r="CJ15" s="58"/>
      <c r="CK15" s="58"/>
      <c r="CL15" s="58"/>
      <c r="CM15" s="58"/>
      <c r="CN15" s="58"/>
      <c r="CO15" s="58"/>
      <c r="CP15" s="58"/>
      <c r="CQ15" s="58"/>
      <c r="CR15" s="58"/>
      <c r="CS15" s="58"/>
      <c r="CT15" s="58"/>
      <c r="CU15" s="58"/>
      <c r="CV15" s="58"/>
      <c r="CW15" s="58"/>
      <c r="CX15" s="58"/>
      <c r="CY15" s="58"/>
      <c r="CZ15" s="58"/>
      <c r="DA15" s="58"/>
      <c r="DB15" s="58"/>
      <c r="DC15" s="58"/>
      <c r="DD15" s="58"/>
      <c r="DE15" s="58"/>
      <c r="DF15" s="58"/>
      <c r="DG15" s="58"/>
      <c r="DH15" s="58"/>
      <c r="DI15" s="58"/>
      <c r="DJ15" s="58"/>
      <c r="DK15" s="58"/>
      <c r="DL15" s="58"/>
      <c r="DM15" s="58"/>
      <c r="DN15" s="58"/>
      <c r="DO15" s="58"/>
      <c r="DP15" s="58"/>
      <c r="DQ15" s="58"/>
      <c r="DR15" s="58"/>
      <c r="DS15" s="58"/>
      <c r="DT15" s="58"/>
      <c r="DU15" s="58"/>
      <c r="DV15" s="58"/>
      <c r="DW15" s="58"/>
      <c r="DX15" s="58"/>
      <c r="DY15" s="58"/>
      <c r="DZ15" s="58"/>
      <c r="EA15" s="58"/>
      <c r="EB15" s="88"/>
      <c r="EC15" s="88"/>
      <c r="ED15" s="88"/>
      <c r="EE15" s="88"/>
      <c r="EF15" s="87"/>
      <c r="EG15" s="87"/>
      <c r="EH15" s="71"/>
      <c r="EI15" s="71"/>
      <c r="EJ15" s="71"/>
      <c r="EK15" s="71"/>
      <c r="EL15" s="71"/>
      <c r="EM15" s="71"/>
      <c r="EN15" s="71"/>
      <c r="EO15" s="71"/>
      <c r="EP15" s="71"/>
      <c r="EQ15" s="71"/>
      <c r="ER15" s="72"/>
      <c r="ES15" s="72"/>
      <c r="ET15" s="72"/>
      <c r="EU15" s="72"/>
      <c r="EV15" s="58"/>
      <c r="EW15" s="71"/>
      <c r="EX15" s="72" t="s">
        <v>328</v>
      </c>
      <c r="EY15" s="58"/>
      <c r="EZ15" s="293" t="s">
        <v>327</v>
      </c>
      <c r="FA15" s="294"/>
      <c r="FB15" s="294"/>
      <c r="FC15" s="294"/>
      <c r="FD15" s="294"/>
      <c r="FE15" s="294"/>
      <c r="FF15" s="294"/>
      <c r="FG15" s="294"/>
      <c r="FH15" s="294"/>
      <c r="FI15" s="294"/>
      <c r="FJ15" s="294"/>
      <c r="FK15" s="295"/>
    </row>
    <row r="16" spans="1:167" ht="12" customHeight="1">
      <c r="A16" s="58"/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70" t="s">
        <v>326</v>
      </c>
      <c r="AR16" s="213" t="s">
        <v>563</v>
      </c>
      <c r="AS16" s="213"/>
      <c r="AT16" s="213"/>
      <c r="AU16" s="213"/>
      <c r="AV16" s="213"/>
      <c r="AW16" s="214" t="s">
        <v>282</v>
      </c>
      <c r="AX16" s="214"/>
      <c r="AY16" s="213" t="s">
        <v>564</v>
      </c>
      <c r="AZ16" s="213"/>
      <c r="BA16" s="213"/>
      <c r="BB16" s="213"/>
      <c r="BC16" s="213"/>
      <c r="BD16" s="213"/>
      <c r="BE16" s="213"/>
      <c r="BF16" s="213"/>
      <c r="BG16" s="213"/>
      <c r="BH16" s="213"/>
      <c r="BI16" s="213"/>
      <c r="BJ16" s="213"/>
      <c r="BK16" s="213"/>
      <c r="BL16" s="213"/>
      <c r="BM16" s="213"/>
      <c r="BN16" s="213"/>
      <c r="BO16" s="213"/>
      <c r="BP16" s="213"/>
      <c r="BQ16" s="213"/>
      <c r="BR16" s="213"/>
      <c r="BS16" s="213"/>
      <c r="BT16" s="213"/>
      <c r="BU16" s="213"/>
      <c r="BV16" s="212">
        <v>20</v>
      </c>
      <c r="BW16" s="212"/>
      <c r="BX16" s="212"/>
      <c r="BY16" s="212"/>
      <c r="BZ16" s="215" t="s">
        <v>549</v>
      </c>
      <c r="CA16" s="215"/>
      <c r="CB16" s="215"/>
      <c r="CC16" s="214" t="s">
        <v>281</v>
      </c>
      <c r="CD16" s="214"/>
      <c r="CE16" s="214"/>
      <c r="CF16" s="58"/>
      <c r="CG16" s="58"/>
      <c r="CH16" s="58"/>
      <c r="CI16" s="58"/>
      <c r="CJ16" s="58"/>
      <c r="CK16" s="58"/>
      <c r="CL16" s="58"/>
      <c r="CM16" s="58"/>
      <c r="CN16" s="58"/>
      <c r="CO16" s="58"/>
      <c r="CP16" s="58"/>
      <c r="CQ16" s="58"/>
      <c r="CR16" s="58"/>
      <c r="CS16" s="58"/>
      <c r="CT16" s="58"/>
      <c r="CU16" s="58"/>
      <c r="CV16" s="58"/>
      <c r="CW16" s="58"/>
      <c r="CX16" s="58"/>
      <c r="CY16" s="58"/>
      <c r="CZ16" s="58"/>
      <c r="DA16" s="58"/>
      <c r="DB16" s="58"/>
      <c r="DC16" s="58"/>
      <c r="DD16" s="58"/>
      <c r="DE16" s="58"/>
      <c r="DF16" s="58"/>
      <c r="DG16" s="58"/>
      <c r="DH16" s="58"/>
      <c r="DI16" s="58"/>
      <c r="DJ16" s="58"/>
      <c r="DK16" s="58"/>
      <c r="DL16" s="58"/>
      <c r="DM16" s="58"/>
      <c r="DN16" s="58"/>
      <c r="DO16" s="58"/>
      <c r="DP16" s="58"/>
      <c r="DQ16" s="58"/>
      <c r="DR16" s="58"/>
      <c r="DS16" s="58"/>
      <c r="DT16" s="58"/>
      <c r="DU16" s="58"/>
      <c r="DV16" s="58"/>
      <c r="DW16" s="58"/>
      <c r="DX16" s="58"/>
      <c r="DY16" s="58"/>
      <c r="DZ16" s="58"/>
      <c r="EA16" s="58"/>
      <c r="EB16" s="58"/>
      <c r="EC16" s="58"/>
      <c r="ED16" s="58"/>
      <c r="EE16" s="58"/>
      <c r="EF16" s="58"/>
      <c r="EG16" s="58"/>
      <c r="EH16" s="58"/>
      <c r="EI16" s="58"/>
      <c r="EJ16" s="58"/>
      <c r="EK16" s="58"/>
      <c r="EL16" s="58"/>
      <c r="EM16" s="58"/>
      <c r="EN16" s="58"/>
      <c r="EO16" s="58"/>
      <c r="EP16" s="58"/>
      <c r="EQ16" s="58"/>
      <c r="ER16" s="70"/>
      <c r="ES16" s="70"/>
      <c r="ET16" s="70"/>
      <c r="EU16" s="70"/>
      <c r="EV16" s="58"/>
      <c r="EW16" s="58"/>
      <c r="EX16" s="70" t="s">
        <v>325</v>
      </c>
      <c r="EY16" s="58"/>
      <c r="EZ16" s="286" t="s">
        <v>572</v>
      </c>
      <c r="FA16" s="287"/>
      <c r="FB16" s="287"/>
      <c r="FC16" s="287"/>
      <c r="FD16" s="287"/>
      <c r="FE16" s="287"/>
      <c r="FF16" s="287"/>
      <c r="FG16" s="287"/>
      <c r="FH16" s="287"/>
      <c r="FI16" s="287"/>
      <c r="FJ16" s="287"/>
      <c r="FK16" s="288"/>
    </row>
    <row r="17" spans="1:167" ht="12" customHeight="1">
      <c r="A17" s="58" t="s">
        <v>324</v>
      </c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275"/>
      <c r="AP17" s="275"/>
      <c r="AQ17" s="275"/>
      <c r="AR17" s="275"/>
      <c r="AS17" s="275"/>
      <c r="AT17" s="275"/>
      <c r="AU17" s="275"/>
      <c r="AV17" s="275"/>
      <c r="AW17" s="275"/>
      <c r="AX17" s="275"/>
      <c r="AY17" s="275"/>
      <c r="AZ17" s="275"/>
      <c r="BA17" s="275"/>
      <c r="BB17" s="275"/>
      <c r="BC17" s="275"/>
      <c r="BD17" s="275"/>
      <c r="BE17" s="275"/>
      <c r="BF17" s="275"/>
      <c r="BG17" s="275"/>
      <c r="BH17" s="275"/>
      <c r="BI17" s="275"/>
      <c r="BJ17" s="275"/>
      <c r="BK17" s="275"/>
      <c r="BL17" s="275"/>
      <c r="BM17" s="275"/>
      <c r="BN17" s="275"/>
      <c r="BO17" s="275"/>
      <c r="BP17" s="275"/>
      <c r="BQ17" s="275"/>
      <c r="BR17" s="275"/>
      <c r="BS17" s="275"/>
      <c r="BT17" s="275"/>
      <c r="BU17" s="275"/>
      <c r="BV17" s="275"/>
      <c r="BW17" s="275"/>
      <c r="BX17" s="275"/>
      <c r="BY17" s="275"/>
      <c r="BZ17" s="275"/>
      <c r="CA17" s="275"/>
      <c r="CB17" s="275"/>
      <c r="CC17" s="275"/>
      <c r="CD17" s="275"/>
      <c r="CE17" s="275"/>
      <c r="CF17" s="275"/>
      <c r="CG17" s="275"/>
      <c r="CH17" s="275"/>
      <c r="CI17" s="275"/>
      <c r="CJ17" s="275"/>
      <c r="CK17" s="275"/>
      <c r="CL17" s="275"/>
      <c r="CM17" s="275"/>
      <c r="CN17" s="275"/>
      <c r="CO17" s="275"/>
      <c r="CP17" s="275"/>
      <c r="CQ17" s="275"/>
      <c r="CR17" s="275"/>
      <c r="CS17" s="275"/>
      <c r="CT17" s="275"/>
      <c r="CU17" s="275"/>
      <c r="CV17" s="275"/>
      <c r="CW17" s="275"/>
      <c r="CX17" s="275"/>
      <c r="CY17" s="275"/>
      <c r="CZ17" s="275"/>
      <c r="DA17" s="275"/>
      <c r="DB17" s="275"/>
      <c r="DC17" s="275"/>
      <c r="DD17" s="275"/>
      <c r="DE17" s="275"/>
      <c r="DF17" s="275"/>
      <c r="DG17" s="275"/>
      <c r="DH17" s="275"/>
      <c r="DI17" s="275"/>
      <c r="DJ17" s="275"/>
      <c r="DK17" s="275"/>
      <c r="DL17" s="275"/>
      <c r="DM17" s="275"/>
      <c r="DN17" s="275"/>
      <c r="DO17" s="275"/>
      <c r="DP17" s="275"/>
      <c r="DQ17" s="275"/>
      <c r="DR17" s="275"/>
      <c r="DS17" s="275"/>
      <c r="DT17" s="275"/>
      <c r="DU17" s="275"/>
      <c r="DV17" s="275"/>
      <c r="DW17" s="275"/>
      <c r="DX17" s="275"/>
      <c r="DY17" s="275"/>
      <c r="DZ17" s="275"/>
      <c r="EA17" s="275"/>
      <c r="EB17" s="275"/>
      <c r="EC17" s="275"/>
      <c r="ED17" s="275"/>
      <c r="EE17" s="275"/>
      <c r="EF17" s="275"/>
      <c r="EG17" s="275"/>
      <c r="EH17" s="275"/>
      <c r="EI17" s="275"/>
      <c r="EJ17" s="275"/>
      <c r="EK17" s="275"/>
      <c r="EL17" s="275"/>
      <c r="EM17" s="58"/>
      <c r="EN17" s="58"/>
      <c r="EO17" s="58"/>
      <c r="EP17" s="58"/>
      <c r="EQ17" s="58"/>
      <c r="ER17" s="70"/>
      <c r="ES17" s="70"/>
      <c r="ET17" s="70"/>
      <c r="EU17" s="70"/>
      <c r="EV17" s="58"/>
      <c r="EW17" s="58"/>
      <c r="EX17" s="70"/>
      <c r="EY17" s="58"/>
      <c r="EZ17" s="264" t="s">
        <v>481</v>
      </c>
      <c r="FA17" s="265"/>
      <c r="FB17" s="265"/>
      <c r="FC17" s="265"/>
      <c r="FD17" s="265"/>
      <c r="FE17" s="265"/>
      <c r="FF17" s="265"/>
      <c r="FG17" s="265"/>
      <c r="FH17" s="265"/>
      <c r="FI17" s="265"/>
      <c r="FJ17" s="265"/>
      <c r="FK17" s="266"/>
    </row>
    <row r="18" spans="1:167" ht="12" customHeight="1">
      <c r="A18" s="58" t="s">
        <v>323</v>
      </c>
      <c r="B18" s="80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58"/>
      <c r="AN18" s="58"/>
      <c r="AO18" s="276"/>
      <c r="AP18" s="276"/>
      <c r="AQ18" s="276"/>
      <c r="AR18" s="276"/>
      <c r="AS18" s="276"/>
      <c r="AT18" s="276"/>
      <c r="AU18" s="276"/>
      <c r="AV18" s="276"/>
      <c r="AW18" s="276"/>
      <c r="AX18" s="276"/>
      <c r="AY18" s="276"/>
      <c r="AZ18" s="276"/>
      <c r="BA18" s="276"/>
      <c r="BB18" s="276"/>
      <c r="BC18" s="276"/>
      <c r="BD18" s="276"/>
      <c r="BE18" s="276"/>
      <c r="BF18" s="276"/>
      <c r="BG18" s="276"/>
      <c r="BH18" s="276"/>
      <c r="BI18" s="276"/>
      <c r="BJ18" s="276"/>
      <c r="BK18" s="276"/>
      <c r="BL18" s="276"/>
      <c r="BM18" s="276"/>
      <c r="BN18" s="276"/>
      <c r="BO18" s="276"/>
      <c r="BP18" s="276"/>
      <c r="BQ18" s="276"/>
      <c r="BR18" s="276"/>
      <c r="BS18" s="276"/>
      <c r="BT18" s="276"/>
      <c r="BU18" s="276"/>
      <c r="BV18" s="276"/>
      <c r="BW18" s="276"/>
      <c r="BX18" s="276"/>
      <c r="BY18" s="276"/>
      <c r="BZ18" s="276"/>
      <c r="CA18" s="276"/>
      <c r="CB18" s="276"/>
      <c r="CC18" s="276"/>
      <c r="CD18" s="276"/>
      <c r="CE18" s="276"/>
      <c r="CF18" s="276"/>
      <c r="CG18" s="276"/>
      <c r="CH18" s="276"/>
      <c r="CI18" s="276"/>
      <c r="CJ18" s="276"/>
      <c r="CK18" s="276"/>
      <c r="CL18" s="276"/>
      <c r="CM18" s="276"/>
      <c r="CN18" s="276"/>
      <c r="CO18" s="276"/>
      <c r="CP18" s="276"/>
      <c r="CQ18" s="276"/>
      <c r="CR18" s="276"/>
      <c r="CS18" s="276"/>
      <c r="CT18" s="276"/>
      <c r="CU18" s="276"/>
      <c r="CV18" s="276"/>
      <c r="CW18" s="276"/>
      <c r="CX18" s="276"/>
      <c r="CY18" s="276"/>
      <c r="CZ18" s="276"/>
      <c r="DA18" s="276"/>
      <c r="DB18" s="276"/>
      <c r="DC18" s="276"/>
      <c r="DD18" s="276"/>
      <c r="DE18" s="276"/>
      <c r="DF18" s="276"/>
      <c r="DG18" s="276"/>
      <c r="DH18" s="276"/>
      <c r="DI18" s="276"/>
      <c r="DJ18" s="276"/>
      <c r="DK18" s="276"/>
      <c r="DL18" s="276"/>
      <c r="DM18" s="276"/>
      <c r="DN18" s="276"/>
      <c r="DO18" s="276"/>
      <c r="DP18" s="276"/>
      <c r="DQ18" s="276"/>
      <c r="DR18" s="276"/>
      <c r="DS18" s="276"/>
      <c r="DT18" s="276"/>
      <c r="DU18" s="276"/>
      <c r="DV18" s="276"/>
      <c r="DW18" s="276"/>
      <c r="DX18" s="276"/>
      <c r="DY18" s="276"/>
      <c r="DZ18" s="276"/>
      <c r="EA18" s="276"/>
      <c r="EB18" s="276"/>
      <c r="EC18" s="276"/>
      <c r="ED18" s="276"/>
      <c r="EE18" s="276"/>
      <c r="EF18" s="276"/>
      <c r="EG18" s="276"/>
      <c r="EH18" s="276"/>
      <c r="EI18" s="276"/>
      <c r="EJ18" s="276"/>
      <c r="EK18" s="276"/>
      <c r="EL18" s="276"/>
      <c r="EM18" s="58"/>
      <c r="EN18" s="58"/>
      <c r="EO18" s="58"/>
      <c r="EP18" s="58"/>
      <c r="EQ18" s="58"/>
      <c r="ER18" s="70"/>
      <c r="ES18" s="70"/>
      <c r="ET18" s="70"/>
      <c r="EU18" s="70"/>
      <c r="EV18" s="58"/>
      <c r="EW18" s="58"/>
      <c r="EX18" s="70" t="s">
        <v>314</v>
      </c>
      <c r="EY18" s="58"/>
      <c r="EZ18" s="270"/>
      <c r="FA18" s="213"/>
      <c r="FB18" s="213"/>
      <c r="FC18" s="213"/>
      <c r="FD18" s="213"/>
      <c r="FE18" s="213"/>
      <c r="FF18" s="213"/>
      <c r="FG18" s="213"/>
      <c r="FH18" s="213"/>
      <c r="FI18" s="213"/>
      <c r="FJ18" s="213"/>
      <c r="FK18" s="271"/>
    </row>
    <row r="19" spans="1:167" ht="12" customHeight="1" thickBot="1">
      <c r="A19" s="80"/>
      <c r="B19" s="80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58"/>
      <c r="AT19" s="58"/>
      <c r="AU19" s="58"/>
      <c r="AV19" s="58"/>
      <c r="AW19" s="58"/>
      <c r="AX19" s="80"/>
      <c r="AY19" s="80"/>
      <c r="AZ19" s="80"/>
      <c r="BA19" s="80"/>
      <c r="BB19" s="80"/>
      <c r="BC19" s="80"/>
      <c r="BD19" s="80"/>
      <c r="BE19" s="80"/>
      <c r="BF19" s="80"/>
      <c r="BG19" s="80"/>
      <c r="BH19" s="80"/>
      <c r="BI19" s="80"/>
      <c r="BJ19" s="80"/>
      <c r="BK19" s="80"/>
      <c r="BL19" s="80"/>
      <c r="BM19" s="80"/>
      <c r="BN19" s="80"/>
      <c r="BO19" s="80"/>
      <c r="BP19" s="80"/>
      <c r="BQ19" s="80"/>
      <c r="BR19" s="80"/>
      <c r="BS19" s="80"/>
      <c r="BT19" s="80"/>
      <c r="BU19" s="80"/>
      <c r="BV19" s="80"/>
      <c r="BW19" s="80"/>
      <c r="BX19" s="80"/>
      <c r="BY19" s="80"/>
      <c r="BZ19" s="80"/>
      <c r="CA19" s="80"/>
      <c r="CB19" s="80"/>
      <c r="CC19" s="80"/>
      <c r="CD19" s="80"/>
      <c r="CE19" s="80"/>
      <c r="CF19" s="80"/>
      <c r="CG19" s="80"/>
      <c r="CH19" s="80"/>
      <c r="CI19" s="80"/>
      <c r="CJ19" s="80"/>
      <c r="CK19" s="80"/>
      <c r="CL19" s="80"/>
      <c r="CM19" s="80"/>
      <c r="CN19" s="80"/>
      <c r="CO19" s="80"/>
      <c r="CP19" s="80"/>
      <c r="CQ19" s="80"/>
      <c r="CR19" s="80"/>
      <c r="CS19" s="80"/>
      <c r="CT19" s="80"/>
      <c r="CU19" s="80"/>
      <c r="CV19" s="80"/>
      <c r="CW19" s="80"/>
      <c r="CX19" s="80"/>
      <c r="CY19" s="80"/>
      <c r="CZ19" s="80"/>
      <c r="DA19" s="80"/>
      <c r="DB19" s="80"/>
      <c r="DC19" s="80"/>
      <c r="DD19" s="80"/>
      <c r="DE19" s="80"/>
      <c r="DF19" s="80"/>
      <c r="DG19" s="80"/>
      <c r="DH19" s="80"/>
      <c r="DI19" s="80"/>
      <c r="DJ19" s="80"/>
      <c r="DK19" s="80"/>
      <c r="DL19" s="80"/>
      <c r="DM19" s="80"/>
      <c r="DN19" s="80"/>
      <c r="DO19" s="80"/>
      <c r="DP19" s="80"/>
      <c r="DQ19" s="80"/>
      <c r="DR19" s="80"/>
      <c r="DS19" s="80"/>
      <c r="DT19" s="80"/>
      <c r="DU19" s="80"/>
      <c r="DV19" s="80"/>
      <c r="DW19" s="80"/>
      <c r="DX19" s="80"/>
      <c r="DY19" s="80"/>
      <c r="DZ19" s="80"/>
      <c r="EA19" s="80"/>
      <c r="EB19" s="80"/>
      <c r="EC19" s="80"/>
      <c r="ED19" s="80"/>
      <c r="EE19" s="80"/>
      <c r="EF19" s="80"/>
      <c r="EG19" s="80"/>
      <c r="EH19" s="80"/>
      <c r="EI19" s="80"/>
      <c r="EJ19" s="58"/>
      <c r="EK19" s="58"/>
      <c r="EL19" s="58"/>
      <c r="EM19" s="58"/>
      <c r="EN19" s="58"/>
      <c r="EO19" s="58"/>
      <c r="EP19" s="58"/>
      <c r="EQ19" s="58"/>
      <c r="ER19" s="70"/>
      <c r="ES19" s="70"/>
      <c r="ET19" s="70"/>
      <c r="EU19" s="70"/>
      <c r="EV19" s="58"/>
      <c r="EW19" s="58"/>
      <c r="EX19" s="70"/>
      <c r="EY19" s="58"/>
      <c r="EZ19" s="264"/>
      <c r="FA19" s="265"/>
      <c r="FB19" s="265"/>
      <c r="FC19" s="265"/>
      <c r="FD19" s="265"/>
      <c r="FE19" s="265"/>
      <c r="FF19" s="265"/>
      <c r="FG19" s="265"/>
      <c r="FH19" s="265"/>
      <c r="FI19" s="265"/>
      <c r="FJ19" s="265"/>
      <c r="FK19" s="266"/>
    </row>
    <row r="20" spans="1:167" ht="12" customHeight="1">
      <c r="A20" s="80"/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58"/>
      <c r="AN20" s="80"/>
      <c r="AO20" s="86" t="s">
        <v>322</v>
      </c>
      <c r="AP20" s="80"/>
      <c r="AQ20" s="80"/>
      <c r="AR20" s="80"/>
      <c r="AS20" s="58"/>
      <c r="AT20" s="58"/>
      <c r="AU20" s="58"/>
      <c r="AV20" s="58"/>
      <c r="AW20" s="58"/>
      <c r="AX20" s="58"/>
      <c r="AY20" s="280" t="s">
        <v>480</v>
      </c>
      <c r="AZ20" s="281"/>
      <c r="BA20" s="281"/>
      <c r="BB20" s="281"/>
      <c r="BC20" s="281"/>
      <c r="BD20" s="281"/>
      <c r="BE20" s="281"/>
      <c r="BF20" s="281"/>
      <c r="BG20" s="281"/>
      <c r="BH20" s="281"/>
      <c r="BI20" s="281"/>
      <c r="BJ20" s="281"/>
      <c r="BK20" s="281"/>
      <c r="BL20" s="281"/>
      <c r="BM20" s="281"/>
      <c r="BN20" s="281"/>
      <c r="BO20" s="281"/>
      <c r="BP20" s="281"/>
      <c r="BQ20" s="281"/>
      <c r="BR20" s="281"/>
      <c r="BS20" s="281"/>
      <c r="BT20" s="281"/>
      <c r="BU20" s="281"/>
      <c r="BV20" s="281"/>
      <c r="BW20" s="281"/>
      <c r="BX20" s="281"/>
      <c r="BY20" s="281"/>
      <c r="BZ20" s="282"/>
      <c r="CA20" s="58"/>
      <c r="CB20" s="58"/>
      <c r="CC20" s="58"/>
      <c r="CD20" s="58"/>
      <c r="CE20" s="58"/>
      <c r="CF20" s="58"/>
      <c r="CG20" s="58"/>
      <c r="CH20" s="58"/>
      <c r="CI20" s="58"/>
      <c r="CJ20" s="58"/>
      <c r="CK20" s="58"/>
      <c r="CL20" s="58"/>
      <c r="CM20" s="58"/>
      <c r="CN20" s="58"/>
      <c r="CO20" s="58"/>
      <c r="CP20" s="58"/>
      <c r="CQ20" s="58"/>
      <c r="CR20" s="58"/>
      <c r="CS20" s="58"/>
      <c r="CT20" s="58"/>
      <c r="CU20" s="58"/>
      <c r="CV20" s="58"/>
      <c r="CW20" s="58"/>
      <c r="CX20" s="58"/>
      <c r="CY20" s="58"/>
      <c r="CZ20" s="58"/>
      <c r="DA20" s="58"/>
      <c r="DB20" s="58"/>
      <c r="DC20" s="58"/>
      <c r="DD20" s="58"/>
      <c r="DE20" s="58"/>
      <c r="DF20" s="58"/>
      <c r="DG20" s="58"/>
      <c r="DH20" s="58"/>
      <c r="DI20" s="58"/>
      <c r="DJ20" s="58"/>
      <c r="DK20" s="80"/>
      <c r="DL20" s="80"/>
      <c r="DM20" s="80"/>
      <c r="DN20" s="80"/>
      <c r="DO20" s="80"/>
      <c r="DP20" s="80"/>
      <c r="DQ20" s="80"/>
      <c r="DR20" s="80"/>
      <c r="DS20" s="80"/>
      <c r="DT20" s="80"/>
      <c r="DU20" s="80"/>
      <c r="DV20" s="80"/>
      <c r="DW20" s="80"/>
      <c r="DX20" s="80"/>
      <c r="DY20" s="80"/>
      <c r="DZ20" s="80"/>
      <c r="EA20" s="80"/>
      <c r="EB20" s="80"/>
      <c r="EC20" s="80"/>
      <c r="ED20" s="80"/>
      <c r="EE20" s="80"/>
      <c r="EF20" s="80"/>
      <c r="EG20" s="80"/>
      <c r="EH20" s="80"/>
      <c r="EI20" s="80"/>
      <c r="EJ20" s="58"/>
      <c r="EK20" s="58"/>
      <c r="EL20" s="58"/>
      <c r="EM20" s="58"/>
      <c r="EN20" s="58"/>
      <c r="EO20" s="58"/>
      <c r="EP20" s="58"/>
      <c r="EQ20" s="58"/>
      <c r="ER20" s="70"/>
      <c r="ES20" s="70"/>
      <c r="ET20" s="70"/>
      <c r="EU20" s="70"/>
      <c r="EV20" s="58"/>
      <c r="EW20" s="58"/>
      <c r="EX20" s="70" t="s">
        <v>321</v>
      </c>
      <c r="EY20" s="58"/>
      <c r="EZ20" s="277"/>
      <c r="FA20" s="278"/>
      <c r="FB20" s="278"/>
      <c r="FC20" s="278"/>
      <c r="FD20" s="278"/>
      <c r="FE20" s="278"/>
      <c r="FF20" s="278"/>
      <c r="FG20" s="278"/>
      <c r="FH20" s="278"/>
      <c r="FI20" s="278"/>
      <c r="FJ20" s="278"/>
      <c r="FK20" s="279"/>
    </row>
    <row r="21" spans="1:167" ht="12" customHeight="1" thickBot="1">
      <c r="A21" s="80"/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80"/>
      <c r="AS21" s="58"/>
      <c r="AT21" s="58"/>
      <c r="AU21" s="58"/>
      <c r="AV21" s="58"/>
      <c r="AW21" s="58"/>
      <c r="AX21" s="58"/>
      <c r="AY21" s="283"/>
      <c r="AZ21" s="284"/>
      <c r="BA21" s="284"/>
      <c r="BB21" s="284"/>
      <c r="BC21" s="284"/>
      <c r="BD21" s="284"/>
      <c r="BE21" s="284"/>
      <c r="BF21" s="284"/>
      <c r="BG21" s="284"/>
      <c r="BH21" s="284"/>
      <c r="BI21" s="284"/>
      <c r="BJ21" s="284"/>
      <c r="BK21" s="284"/>
      <c r="BL21" s="284"/>
      <c r="BM21" s="284"/>
      <c r="BN21" s="284"/>
      <c r="BO21" s="284"/>
      <c r="BP21" s="284"/>
      <c r="BQ21" s="284"/>
      <c r="BR21" s="284"/>
      <c r="BS21" s="284"/>
      <c r="BT21" s="284"/>
      <c r="BU21" s="284"/>
      <c r="BV21" s="284"/>
      <c r="BW21" s="284"/>
      <c r="BX21" s="284"/>
      <c r="BY21" s="284"/>
      <c r="BZ21" s="285"/>
      <c r="CA21" s="58"/>
      <c r="CB21" s="58"/>
      <c r="CC21" s="58"/>
      <c r="CD21" s="58"/>
      <c r="CE21" s="58"/>
      <c r="CF21" s="58"/>
      <c r="CG21" s="58"/>
      <c r="CH21" s="58"/>
      <c r="CI21" s="58"/>
      <c r="CJ21" s="58"/>
      <c r="CK21" s="58"/>
      <c r="CL21" s="58"/>
      <c r="CM21" s="58"/>
      <c r="CN21" s="58"/>
      <c r="CO21" s="58"/>
      <c r="CP21" s="58"/>
      <c r="CQ21" s="58"/>
      <c r="CR21" s="58"/>
      <c r="CS21" s="58"/>
      <c r="CT21" s="58"/>
      <c r="CU21" s="58"/>
      <c r="CV21" s="58"/>
      <c r="CW21" s="58"/>
      <c r="CX21" s="58"/>
      <c r="CY21" s="58"/>
      <c r="CZ21" s="58"/>
      <c r="DA21" s="58"/>
      <c r="DB21" s="58"/>
      <c r="DC21" s="58"/>
      <c r="DD21" s="58"/>
      <c r="DE21" s="58"/>
      <c r="DF21" s="58"/>
      <c r="DG21" s="58"/>
      <c r="DH21" s="58"/>
      <c r="DI21" s="58"/>
      <c r="DJ21" s="58"/>
      <c r="DK21" s="80"/>
      <c r="DL21" s="80"/>
      <c r="DM21" s="80"/>
      <c r="DN21" s="80"/>
      <c r="DO21" s="80"/>
      <c r="DP21" s="80"/>
      <c r="DQ21" s="80"/>
      <c r="DR21" s="80"/>
      <c r="DS21" s="80"/>
      <c r="DT21" s="80"/>
      <c r="DU21" s="80"/>
      <c r="DV21" s="80"/>
      <c r="DW21" s="80"/>
      <c r="DX21" s="80"/>
      <c r="DY21" s="80"/>
      <c r="DZ21" s="80"/>
      <c r="EA21" s="80"/>
      <c r="EB21" s="80"/>
      <c r="EC21" s="80"/>
      <c r="ED21" s="80"/>
      <c r="EE21" s="80"/>
      <c r="EF21" s="80"/>
      <c r="EG21" s="80"/>
      <c r="EH21" s="80"/>
      <c r="EI21" s="80"/>
      <c r="EJ21" s="58"/>
      <c r="EK21" s="58"/>
      <c r="EL21" s="58"/>
      <c r="EM21" s="58"/>
      <c r="EN21" s="58"/>
      <c r="EO21" s="58"/>
      <c r="EP21" s="58"/>
      <c r="EQ21" s="58"/>
      <c r="ER21" s="70"/>
      <c r="ES21" s="70"/>
      <c r="ET21" s="70"/>
      <c r="EU21" s="70"/>
      <c r="EV21" s="58"/>
      <c r="EW21" s="58"/>
      <c r="EX21" s="70"/>
      <c r="EY21" s="58"/>
      <c r="EZ21" s="270"/>
      <c r="FA21" s="213"/>
      <c r="FB21" s="213"/>
      <c r="FC21" s="213"/>
      <c r="FD21" s="213"/>
      <c r="FE21" s="213"/>
      <c r="FF21" s="213"/>
      <c r="FG21" s="213"/>
      <c r="FH21" s="213"/>
      <c r="FI21" s="213"/>
      <c r="FJ21" s="213"/>
      <c r="FK21" s="271"/>
    </row>
    <row r="22" spans="1:167" ht="12" customHeight="1">
      <c r="A22" s="58" t="s">
        <v>320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F22" s="58"/>
      <c r="AG22" s="58"/>
      <c r="AH22" s="58"/>
      <c r="AI22" s="58"/>
      <c r="AJ22" s="58"/>
      <c r="AK22" s="58"/>
      <c r="AL22" s="58"/>
      <c r="AM22" s="58"/>
      <c r="AN22" s="58"/>
      <c r="AO22" s="263" t="s">
        <v>485</v>
      </c>
      <c r="AP22" s="263"/>
      <c r="AQ22" s="263"/>
      <c r="AR22" s="263"/>
      <c r="AS22" s="263"/>
      <c r="AT22" s="263"/>
      <c r="AU22" s="263"/>
      <c r="AV22" s="263"/>
      <c r="AW22" s="263"/>
      <c r="AX22" s="263"/>
      <c r="AY22" s="263"/>
      <c r="AZ22" s="263"/>
      <c r="BA22" s="263"/>
      <c r="BB22" s="263"/>
      <c r="BC22" s="263"/>
      <c r="BD22" s="263"/>
      <c r="BE22" s="263"/>
      <c r="BF22" s="263"/>
      <c r="BG22" s="263"/>
      <c r="BH22" s="263"/>
      <c r="BI22" s="263"/>
      <c r="BJ22" s="263"/>
      <c r="BK22" s="263"/>
      <c r="BL22" s="263"/>
      <c r="BM22" s="263"/>
      <c r="BN22" s="263"/>
      <c r="BO22" s="263"/>
      <c r="BP22" s="263"/>
      <c r="BQ22" s="263"/>
      <c r="BR22" s="263"/>
      <c r="BS22" s="263"/>
      <c r="BT22" s="263"/>
      <c r="BU22" s="263"/>
      <c r="BV22" s="263"/>
      <c r="BW22" s="263"/>
      <c r="BX22" s="263"/>
      <c r="BY22" s="263"/>
      <c r="BZ22" s="263"/>
      <c r="CA22" s="263"/>
      <c r="CB22" s="263"/>
      <c r="CC22" s="263"/>
      <c r="CD22" s="263"/>
      <c r="CE22" s="263"/>
      <c r="CF22" s="263"/>
      <c r="CG22" s="263"/>
      <c r="CH22" s="263"/>
      <c r="CI22" s="263"/>
      <c r="CJ22" s="263"/>
      <c r="CK22" s="263"/>
      <c r="CL22" s="263"/>
      <c r="CM22" s="263"/>
      <c r="CN22" s="263"/>
      <c r="CO22" s="263"/>
      <c r="CP22" s="263"/>
      <c r="CQ22" s="263"/>
      <c r="CR22" s="263"/>
      <c r="CS22" s="263"/>
      <c r="CT22" s="263"/>
      <c r="CU22" s="263"/>
      <c r="CV22" s="263"/>
      <c r="CW22" s="263"/>
      <c r="CX22" s="263"/>
      <c r="CY22" s="263"/>
      <c r="CZ22" s="263"/>
      <c r="DA22" s="263"/>
      <c r="DB22" s="263"/>
      <c r="DC22" s="263"/>
      <c r="DD22" s="263"/>
      <c r="DE22" s="263"/>
      <c r="DF22" s="263"/>
      <c r="DG22" s="263"/>
      <c r="DH22" s="263"/>
      <c r="DI22" s="263"/>
      <c r="DJ22" s="263"/>
      <c r="DK22" s="263"/>
      <c r="DL22" s="263"/>
      <c r="DM22" s="263"/>
      <c r="DN22" s="263"/>
      <c r="DO22" s="263"/>
      <c r="DP22" s="263"/>
      <c r="DQ22" s="263"/>
      <c r="DR22" s="263"/>
      <c r="DS22" s="263"/>
      <c r="DT22" s="263"/>
      <c r="DU22" s="263"/>
      <c r="DV22" s="263"/>
      <c r="DW22" s="263"/>
      <c r="DX22" s="263"/>
      <c r="DY22" s="263"/>
      <c r="DZ22" s="263"/>
      <c r="EA22" s="263"/>
      <c r="EB22" s="263"/>
      <c r="EC22" s="263"/>
      <c r="ED22" s="263"/>
      <c r="EE22" s="263"/>
      <c r="EF22" s="263"/>
      <c r="EG22" s="263"/>
      <c r="EH22" s="263"/>
      <c r="EI22" s="263"/>
      <c r="EJ22" s="263"/>
      <c r="EK22" s="263"/>
      <c r="EL22" s="263"/>
      <c r="EM22" s="58"/>
      <c r="EN22" s="58"/>
      <c r="EO22" s="58"/>
      <c r="EP22" s="58"/>
      <c r="EQ22" s="58"/>
      <c r="ER22" s="70"/>
      <c r="ES22" s="70"/>
      <c r="ET22" s="70"/>
      <c r="EU22" s="70"/>
      <c r="EV22" s="58"/>
      <c r="EW22" s="58"/>
      <c r="EX22" s="72" t="s">
        <v>319</v>
      </c>
      <c r="EY22" s="58"/>
      <c r="EZ22" s="286" t="s">
        <v>482</v>
      </c>
      <c r="FA22" s="287"/>
      <c r="FB22" s="287"/>
      <c r="FC22" s="287"/>
      <c r="FD22" s="287"/>
      <c r="FE22" s="287"/>
      <c r="FF22" s="287"/>
      <c r="FG22" s="287"/>
      <c r="FH22" s="287"/>
      <c r="FI22" s="287"/>
      <c r="FJ22" s="287"/>
      <c r="FK22" s="288"/>
    </row>
    <row r="23" spans="1:167" ht="12" customHeight="1">
      <c r="A23" s="58" t="s">
        <v>316</v>
      </c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262" t="s">
        <v>478</v>
      </c>
      <c r="AP23" s="262"/>
      <c r="AQ23" s="262"/>
      <c r="AR23" s="262"/>
      <c r="AS23" s="262"/>
      <c r="AT23" s="262"/>
      <c r="AU23" s="262"/>
      <c r="AV23" s="262"/>
      <c r="AW23" s="262"/>
      <c r="AX23" s="262"/>
      <c r="AY23" s="262"/>
      <c r="AZ23" s="262"/>
      <c r="BA23" s="262"/>
      <c r="BB23" s="262"/>
      <c r="BC23" s="262"/>
      <c r="BD23" s="262"/>
      <c r="BE23" s="262"/>
      <c r="BF23" s="262"/>
      <c r="BG23" s="262"/>
      <c r="BH23" s="262"/>
      <c r="BI23" s="262"/>
      <c r="BJ23" s="262"/>
      <c r="BK23" s="262"/>
      <c r="BL23" s="262"/>
      <c r="BM23" s="262"/>
      <c r="BN23" s="262"/>
      <c r="BO23" s="262"/>
      <c r="BP23" s="262"/>
      <c r="BQ23" s="262"/>
      <c r="BR23" s="262"/>
      <c r="BS23" s="262"/>
      <c r="BT23" s="262"/>
      <c r="BU23" s="262"/>
      <c r="BV23" s="262"/>
      <c r="BW23" s="262"/>
      <c r="BX23" s="262"/>
      <c r="BY23" s="262"/>
      <c r="BZ23" s="262"/>
      <c r="CA23" s="262"/>
      <c r="CB23" s="262"/>
      <c r="CC23" s="262"/>
      <c r="CD23" s="262"/>
      <c r="CE23" s="262"/>
      <c r="CF23" s="262"/>
      <c r="CG23" s="262"/>
      <c r="CH23" s="262"/>
      <c r="CI23" s="262"/>
      <c r="CJ23" s="262"/>
      <c r="CK23" s="262"/>
      <c r="CL23" s="262"/>
      <c r="CM23" s="262"/>
      <c r="CN23" s="262"/>
      <c r="CO23" s="262"/>
      <c r="CP23" s="262"/>
      <c r="CQ23" s="262"/>
      <c r="CR23" s="262"/>
      <c r="CS23" s="262"/>
      <c r="CT23" s="262"/>
      <c r="CU23" s="262"/>
      <c r="CV23" s="262"/>
      <c r="CW23" s="262"/>
      <c r="CX23" s="262"/>
      <c r="CY23" s="262"/>
      <c r="CZ23" s="262"/>
      <c r="DA23" s="262"/>
      <c r="DB23" s="262"/>
      <c r="DC23" s="262"/>
      <c r="DD23" s="262"/>
      <c r="DE23" s="262"/>
      <c r="DF23" s="262"/>
      <c r="DG23" s="262"/>
      <c r="DH23" s="262"/>
      <c r="DI23" s="262"/>
      <c r="DJ23" s="262"/>
      <c r="DK23" s="262"/>
      <c r="DL23" s="262"/>
      <c r="DM23" s="262"/>
      <c r="DN23" s="262"/>
      <c r="DO23" s="262"/>
      <c r="DP23" s="262"/>
      <c r="DQ23" s="262"/>
      <c r="DR23" s="262"/>
      <c r="DS23" s="262"/>
      <c r="DT23" s="262"/>
      <c r="DU23" s="262"/>
      <c r="DV23" s="262"/>
      <c r="DW23" s="262"/>
      <c r="DX23" s="262"/>
      <c r="DY23" s="262"/>
      <c r="DZ23" s="262"/>
      <c r="EA23" s="262"/>
      <c r="EB23" s="262"/>
      <c r="EC23" s="262"/>
      <c r="ED23" s="262"/>
      <c r="EE23" s="262"/>
      <c r="EF23" s="262"/>
      <c r="EG23" s="262"/>
      <c r="EH23" s="262"/>
      <c r="EI23" s="262"/>
      <c r="EJ23" s="262"/>
      <c r="EK23" s="262"/>
      <c r="EL23" s="262"/>
      <c r="EM23" s="58"/>
      <c r="EN23" s="58"/>
      <c r="EO23" s="58"/>
      <c r="EP23" s="58"/>
      <c r="EQ23" s="58"/>
      <c r="ER23" s="70"/>
      <c r="ES23" s="70"/>
      <c r="ET23" s="70"/>
      <c r="EU23" s="70"/>
      <c r="EV23" s="58"/>
      <c r="EW23" s="58"/>
      <c r="EX23" s="70"/>
      <c r="EY23" s="58"/>
      <c r="EZ23" s="264"/>
      <c r="FA23" s="265"/>
      <c r="FB23" s="265"/>
      <c r="FC23" s="265"/>
      <c r="FD23" s="265"/>
      <c r="FE23" s="265"/>
      <c r="FF23" s="265"/>
      <c r="FG23" s="265"/>
      <c r="FH23" s="265"/>
      <c r="FI23" s="265"/>
      <c r="FJ23" s="265"/>
      <c r="FK23" s="266"/>
    </row>
    <row r="24" spans="1:167" ht="12" customHeight="1">
      <c r="A24" s="58" t="s">
        <v>318</v>
      </c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263"/>
      <c r="AP24" s="263"/>
      <c r="AQ24" s="263"/>
      <c r="AR24" s="263"/>
      <c r="AS24" s="263"/>
      <c r="AT24" s="263"/>
      <c r="AU24" s="263"/>
      <c r="AV24" s="263"/>
      <c r="AW24" s="263"/>
      <c r="AX24" s="263"/>
      <c r="AY24" s="263"/>
      <c r="AZ24" s="263"/>
      <c r="BA24" s="263"/>
      <c r="BB24" s="263"/>
      <c r="BC24" s="263"/>
      <c r="BD24" s="263"/>
      <c r="BE24" s="263"/>
      <c r="BF24" s="263"/>
      <c r="BG24" s="263"/>
      <c r="BH24" s="263"/>
      <c r="BI24" s="263"/>
      <c r="BJ24" s="263"/>
      <c r="BK24" s="263"/>
      <c r="BL24" s="263"/>
      <c r="BM24" s="263"/>
      <c r="BN24" s="263"/>
      <c r="BO24" s="263"/>
      <c r="BP24" s="263"/>
      <c r="BQ24" s="263"/>
      <c r="BR24" s="263"/>
      <c r="BS24" s="263"/>
      <c r="BT24" s="263"/>
      <c r="BU24" s="263"/>
      <c r="BV24" s="263"/>
      <c r="BW24" s="263"/>
      <c r="BX24" s="263"/>
      <c r="BY24" s="263"/>
      <c r="BZ24" s="263"/>
      <c r="CA24" s="263"/>
      <c r="CB24" s="263"/>
      <c r="CC24" s="263"/>
      <c r="CD24" s="263"/>
      <c r="CE24" s="263"/>
      <c r="CF24" s="263"/>
      <c r="CG24" s="263"/>
      <c r="CH24" s="263"/>
      <c r="CI24" s="263"/>
      <c r="CJ24" s="263"/>
      <c r="CK24" s="263"/>
      <c r="CL24" s="263"/>
      <c r="CM24" s="263"/>
      <c r="CN24" s="263"/>
      <c r="CO24" s="263"/>
      <c r="CP24" s="263"/>
      <c r="CQ24" s="263"/>
      <c r="CR24" s="263"/>
      <c r="CS24" s="263"/>
      <c r="CT24" s="263"/>
      <c r="CU24" s="263"/>
      <c r="CV24" s="263"/>
      <c r="CW24" s="263"/>
      <c r="CX24" s="263"/>
      <c r="CY24" s="263"/>
      <c r="CZ24" s="263"/>
      <c r="DA24" s="263"/>
      <c r="DB24" s="263"/>
      <c r="DC24" s="263"/>
      <c r="DD24" s="263"/>
      <c r="DE24" s="263"/>
      <c r="DF24" s="263"/>
      <c r="DG24" s="263"/>
      <c r="DH24" s="263"/>
      <c r="DI24" s="263"/>
      <c r="DJ24" s="263"/>
      <c r="DK24" s="263"/>
      <c r="DL24" s="263"/>
      <c r="DM24" s="263"/>
      <c r="DN24" s="263"/>
      <c r="DO24" s="263"/>
      <c r="DP24" s="263"/>
      <c r="DQ24" s="263"/>
      <c r="DR24" s="263"/>
      <c r="DS24" s="263"/>
      <c r="DT24" s="263"/>
      <c r="DU24" s="263"/>
      <c r="DV24" s="263"/>
      <c r="DW24" s="263"/>
      <c r="DX24" s="263"/>
      <c r="DY24" s="263"/>
      <c r="DZ24" s="263"/>
      <c r="EA24" s="263"/>
      <c r="EB24" s="263"/>
      <c r="EC24" s="263"/>
      <c r="ED24" s="263"/>
      <c r="EE24" s="263"/>
      <c r="EF24" s="263"/>
      <c r="EG24" s="263"/>
      <c r="EH24" s="263"/>
      <c r="EI24" s="263"/>
      <c r="EJ24" s="263"/>
      <c r="EK24" s="263"/>
      <c r="EL24" s="263"/>
      <c r="EM24" s="58"/>
      <c r="EN24" s="58"/>
      <c r="EO24" s="58"/>
      <c r="EP24" s="58"/>
      <c r="EQ24" s="58"/>
      <c r="ER24" s="70"/>
      <c r="ES24" s="70"/>
      <c r="ET24" s="70"/>
      <c r="EU24" s="70"/>
      <c r="EV24" s="58"/>
      <c r="EW24" s="58"/>
      <c r="EX24" s="70" t="s">
        <v>317</v>
      </c>
      <c r="EY24" s="58"/>
      <c r="EZ24" s="267" t="s">
        <v>483</v>
      </c>
      <c r="FA24" s="268"/>
      <c r="FB24" s="268"/>
      <c r="FC24" s="268"/>
      <c r="FD24" s="268"/>
      <c r="FE24" s="268"/>
      <c r="FF24" s="268"/>
      <c r="FG24" s="268"/>
      <c r="FH24" s="268"/>
      <c r="FI24" s="268"/>
      <c r="FJ24" s="268"/>
      <c r="FK24" s="269"/>
    </row>
    <row r="25" spans="1:167" ht="12" customHeight="1">
      <c r="A25" s="58" t="s">
        <v>316</v>
      </c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262" t="s">
        <v>486</v>
      </c>
      <c r="AP25" s="262"/>
      <c r="AQ25" s="262"/>
      <c r="AR25" s="262"/>
      <c r="AS25" s="262"/>
      <c r="AT25" s="262"/>
      <c r="AU25" s="262"/>
      <c r="AV25" s="262"/>
      <c r="AW25" s="262"/>
      <c r="AX25" s="262"/>
      <c r="AY25" s="262"/>
      <c r="AZ25" s="262"/>
      <c r="BA25" s="262"/>
      <c r="BB25" s="262"/>
      <c r="BC25" s="262"/>
      <c r="BD25" s="262"/>
      <c r="BE25" s="262"/>
      <c r="BF25" s="262"/>
      <c r="BG25" s="262"/>
      <c r="BH25" s="262"/>
      <c r="BI25" s="262"/>
      <c r="BJ25" s="262"/>
      <c r="BK25" s="262"/>
      <c r="BL25" s="262"/>
      <c r="BM25" s="262"/>
      <c r="BN25" s="262"/>
      <c r="BO25" s="262"/>
      <c r="BP25" s="262"/>
      <c r="BQ25" s="262"/>
      <c r="BR25" s="262"/>
      <c r="BS25" s="262"/>
      <c r="BT25" s="262"/>
      <c r="BU25" s="262"/>
      <c r="BV25" s="262"/>
      <c r="BW25" s="262"/>
      <c r="BX25" s="262"/>
      <c r="BY25" s="262"/>
      <c r="BZ25" s="262"/>
      <c r="CA25" s="262"/>
      <c r="CB25" s="262"/>
      <c r="CC25" s="262"/>
      <c r="CD25" s="262"/>
      <c r="CE25" s="262"/>
      <c r="CF25" s="262"/>
      <c r="CG25" s="262"/>
      <c r="CH25" s="262"/>
      <c r="CI25" s="262"/>
      <c r="CJ25" s="262"/>
      <c r="CK25" s="262"/>
      <c r="CL25" s="262"/>
      <c r="CM25" s="262"/>
      <c r="CN25" s="262"/>
      <c r="CO25" s="262"/>
      <c r="CP25" s="262"/>
      <c r="CQ25" s="262"/>
      <c r="CR25" s="262"/>
      <c r="CS25" s="262"/>
      <c r="CT25" s="262"/>
      <c r="CU25" s="262"/>
      <c r="CV25" s="262"/>
      <c r="CW25" s="262"/>
      <c r="CX25" s="262"/>
      <c r="CY25" s="262"/>
      <c r="CZ25" s="262"/>
      <c r="DA25" s="262"/>
      <c r="DB25" s="262"/>
      <c r="DC25" s="262"/>
      <c r="DD25" s="262"/>
      <c r="DE25" s="262"/>
      <c r="DF25" s="262"/>
      <c r="DG25" s="262"/>
      <c r="DH25" s="262"/>
      <c r="DI25" s="262"/>
      <c r="DJ25" s="262"/>
      <c r="DK25" s="262"/>
      <c r="DL25" s="262"/>
      <c r="DM25" s="262"/>
      <c r="DN25" s="262"/>
      <c r="DO25" s="262"/>
      <c r="DP25" s="262"/>
      <c r="DQ25" s="262"/>
      <c r="DR25" s="262"/>
      <c r="DS25" s="262"/>
      <c r="DT25" s="262"/>
      <c r="DU25" s="262"/>
      <c r="DV25" s="262"/>
      <c r="DW25" s="262"/>
      <c r="DX25" s="262"/>
      <c r="DY25" s="262"/>
      <c r="DZ25" s="262"/>
      <c r="EA25" s="262"/>
      <c r="EB25" s="262"/>
      <c r="EC25" s="262"/>
      <c r="ED25" s="262"/>
      <c r="EE25" s="262"/>
      <c r="EF25" s="262"/>
      <c r="EG25" s="262"/>
      <c r="EH25" s="262"/>
      <c r="EI25" s="262"/>
      <c r="EJ25" s="262"/>
      <c r="EK25" s="262"/>
      <c r="EL25" s="262"/>
      <c r="EM25" s="58"/>
      <c r="EN25" s="71"/>
      <c r="EO25" s="71"/>
      <c r="EP25" s="71"/>
      <c r="EQ25" s="71"/>
      <c r="ER25" s="72"/>
      <c r="ES25" s="72"/>
      <c r="ET25" s="72"/>
      <c r="EU25" s="72"/>
      <c r="EV25" s="58"/>
      <c r="EW25" s="71"/>
      <c r="EX25" s="58"/>
      <c r="EY25" s="58"/>
      <c r="EZ25" s="264" t="s">
        <v>484</v>
      </c>
      <c r="FA25" s="265"/>
      <c r="FB25" s="265"/>
      <c r="FC25" s="265"/>
      <c r="FD25" s="265"/>
      <c r="FE25" s="265"/>
      <c r="FF25" s="265"/>
      <c r="FG25" s="265"/>
      <c r="FH25" s="265"/>
      <c r="FI25" s="265"/>
      <c r="FJ25" s="265"/>
      <c r="FK25" s="266"/>
    </row>
    <row r="26" spans="1:167" ht="12" customHeight="1">
      <c r="A26" s="58" t="s">
        <v>315</v>
      </c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263"/>
      <c r="AP26" s="263"/>
      <c r="AQ26" s="263"/>
      <c r="AR26" s="263"/>
      <c r="AS26" s="263"/>
      <c r="AT26" s="263"/>
      <c r="AU26" s="263"/>
      <c r="AV26" s="263"/>
      <c r="AW26" s="263"/>
      <c r="AX26" s="263"/>
      <c r="AY26" s="263"/>
      <c r="AZ26" s="263"/>
      <c r="BA26" s="263"/>
      <c r="BB26" s="263"/>
      <c r="BC26" s="263"/>
      <c r="BD26" s="263"/>
      <c r="BE26" s="263"/>
      <c r="BF26" s="263"/>
      <c r="BG26" s="263"/>
      <c r="BH26" s="263"/>
      <c r="BI26" s="263"/>
      <c r="BJ26" s="263"/>
      <c r="BK26" s="263"/>
      <c r="BL26" s="263"/>
      <c r="BM26" s="263"/>
      <c r="BN26" s="263"/>
      <c r="BO26" s="263"/>
      <c r="BP26" s="263"/>
      <c r="BQ26" s="263"/>
      <c r="BR26" s="263"/>
      <c r="BS26" s="263"/>
      <c r="BT26" s="263"/>
      <c r="BU26" s="263"/>
      <c r="BV26" s="263"/>
      <c r="BW26" s="263"/>
      <c r="BX26" s="263"/>
      <c r="BY26" s="263"/>
      <c r="BZ26" s="263"/>
      <c r="CA26" s="263"/>
      <c r="CB26" s="263"/>
      <c r="CC26" s="263"/>
      <c r="CD26" s="263"/>
      <c r="CE26" s="263"/>
      <c r="CF26" s="263"/>
      <c r="CG26" s="263"/>
      <c r="CH26" s="263"/>
      <c r="CI26" s="263"/>
      <c r="CJ26" s="263"/>
      <c r="CK26" s="263"/>
      <c r="CL26" s="263"/>
      <c r="CM26" s="263"/>
      <c r="CN26" s="263"/>
      <c r="CO26" s="263"/>
      <c r="CP26" s="263"/>
      <c r="CQ26" s="263"/>
      <c r="CR26" s="263"/>
      <c r="CS26" s="263"/>
      <c r="CT26" s="263"/>
      <c r="CU26" s="263"/>
      <c r="CV26" s="263"/>
      <c r="CW26" s="263"/>
      <c r="CX26" s="263"/>
      <c r="CY26" s="263"/>
      <c r="CZ26" s="263"/>
      <c r="DA26" s="263"/>
      <c r="DB26" s="263"/>
      <c r="DC26" s="263"/>
      <c r="DD26" s="263"/>
      <c r="DE26" s="263"/>
      <c r="DF26" s="263"/>
      <c r="DG26" s="263"/>
      <c r="DH26" s="263"/>
      <c r="DI26" s="263"/>
      <c r="DJ26" s="263"/>
      <c r="DK26" s="263"/>
      <c r="DL26" s="263"/>
      <c r="DM26" s="263"/>
      <c r="DN26" s="263"/>
      <c r="DO26" s="263"/>
      <c r="DP26" s="263"/>
      <c r="DQ26" s="263"/>
      <c r="DR26" s="263"/>
      <c r="DS26" s="263"/>
      <c r="DT26" s="263"/>
      <c r="DU26" s="263"/>
      <c r="DV26" s="263"/>
      <c r="DW26" s="263"/>
      <c r="DX26" s="263"/>
      <c r="DY26" s="263"/>
      <c r="DZ26" s="263"/>
      <c r="EA26" s="263"/>
      <c r="EB26" s="263"/>
      <c r="EC26" s="263"/>
      <c r="ED26" s="263"/>
      <c r="EE26" s="263"/>
      <c r="EF26" s="263"/>
      <c r="EG26" s="263"/>
      <c r="EH26" s="263"/>
      <c r="EI26" s="263"/>
      <c r="EJ26" s="263"/>
      <c r="EK26" s="263"/>
      <c r="EL26" s="263"/>
      <c r="EM26" s="58"/>
      <c r="EN26" s="71"/>
      <c r="EO26" s="71"/>
      <c r="EP26" s="71"/>
      <c r="EQ26" s="71"/>
      <c r="ER26" s="72"/>
      <c r="ES26" s="72"/>
      <c r="ET26" s="72"/>
      <c r="EU26" s="72"/>
      <c r="EV26" s="58"/>
      <c r="EW26" s="71"/>
      <c r="EX26" s="70" t="s">
        <v>314</v>
      </c>
      <c r="EY26" s="58"/>
      <c r="EZ26" s="270"/>
      <c r="FA26" s="213"/>
      <c r="FB26" s="213"/>
      <c r="FC26" s="213"/>
      <c r="FD26" s="213"/>
      <c r="FE26" s="213"/>
      <c r="FF26" s="213"/>
      <c r="FG26" s="213"/>
      <c r="FH26" s="213"/>
      <c r="FI26" s="213"/>
      <c r="FJ26" s="213"/>
      <c r="FK26" s="271"/>
    </row>
    <row r="27" spans="1:167" ht="12" customHeight="1">
      <c r="A27" s="58" t="s">
        <v>313</v>
      </c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 s="58"/>
      <c r="AQ27" s="58"/>
      <c r="AR27" s="58"/>
      <c r="AS27" s="58"/>
      <c r="AT27" s="58"/>
      <c r="AU27" s="58"/>
      <c r="AV27" s="58"/>
      <c r="AW27" s="58"/>
      <c r="AX27" s="79"/>
      <c r="AY27" s="79"/>
      <c r="AZ27" s="79"/>
      <c r="BA27" s="79"/>
      <c r="BB27" s="79"/>
      <c r="BC27" s="79"/>
      <c r="BD27" s="79"/>
      <c r="BE27" s="79"/>
      <c r="BF27" s="79"/>
      <c r="BG27" s="79"/>
      <c r="BH27" s="79"/>
      <c r="BI27" s="79"/>
      <c r="BJ27" s="79"/>
      <c r="BK27" s="79"/>
      <c r="BL27" s="79"/>
      <c r="BM27" s="79"/>
      <c r="BN27" s="79"/>
      <c r="BO27" s="79"/>
      <c r="BP27" s="79"/>
      <c r="BQ27" s="79"/>
      <c r="BR27" s="79"/>
      <c r="BS27" s="79"/>
      <c r="BT27" s="79"/>
      <c r="BU27" s="79"/>
      <c r="BV27" s="79"/>
      <c r="BW27" s="79"/>
      <c r="BX27" s="79"/>
      <c r="BY27" s="79"/>
      <c r="BZ27" s="79"/>
      <c r="CA27" s="79"/>
      <c r="CB27" s="79"/>
      <c r="CC27" s="79"/>
      <c r="CD27" s="79"/>
      <c r="CE27" s="79"/>
      <c r="CF27" s="79"/>
      <c r="CG27" s="79"/>
      <c r="CH27" s="79"/>
      <c r="CI27" s="79"/>
      <c r="CJ27" s="79"/>
      <c r="CK27" s="79"/>
      <c r="CL27" s="79"/>
      <c r="CM27" s="79"/>
      <c r="CN27" s="79"/>
      <c r="CO27" s="79"/>
      <c r="CP27" s="79"/>
      <c r="CQ27" s="79"/>
      <c r="CR27" s="79"/>
      <c r="CS27" s="79"/>
      <c r="CT27" s="79"/>
      <c r="CU27" s="79"/>
      <c r="CV27" s="79"/>
      <c r="CW27" s="79"/>
      <c r="CX27" s="79"/>
      <c r="CY27" s="79"/>
      <c r="CZ27" s="79"/>
      <c r="DA27" s="79"/>
      <c r="DB27" s="79"/>
      <c r="DC27" s="79"/>
      <c r="DD27" s="79"/>
      <c r="DE27" s="79"/>
      <c r="DF27" s="79"/>
      <c r="DG27" s="79"/>
      <c r="DH27" s="79"/>
      <c r="DI27" s="79"/>
      <c r="DJ27" s="79"/>
      <c r="DK27" s="79"/>
      <c r="DL27" s="79"/>
      <c r="DM27" s="79"/>
      <c r="DN27" s="79"/>
      <c r="DO27" s="79"/>
      <c r="DP27" s="79"/>
      <c r="DQ27" s="79"/>
      <c r="DR27" s="79"/>
      <c r="DS27" s="79"/>
      <c r="DT27" s="79"/>
      <c r="DU27" s="79"/>
      <c r="DV27" s="79"/>
      <c r="DW27" s="79"/>
      <c r="DX27" s="79"/>
      <c r="DY27" s="79"/>
      <c r="DZ27" s="79"/>
      <c r="EA27" s="79"/>
      <c r="EB27" s="79"/>
      <c r="EC27" s="79"/>
      <c r="ED27" s="79"/>
      <c r="EE27" s="79"/>
      <c r="EF27" s="79"/>
      <c r="EG27" s="79"/>
      <c r="EH27" s="79"/>
      <c r="EI27" s="79"/>
      <c r="EJ27" s="71"/>
      <c r="EK27" s="71"/>
      <c r="EL27" s="71"/>
      <c r="EM27" s="71"/>
      <c r="EN27" s="71"/>
      <c r="EO27" s="71"/>
      <c r="EP27" s="71"/>
      <c r="EQ27" s="71"/>
      <c r="ER27" s="72"/>
      <c r="ES27" s="72"/>
      <c r="ET27" s="72"/>
      <c r="EU27" s="72"/>
      <c r="EV27" s="58"/>
      <c r="EW27" s="71"/>
      <c r="EX27" s="70" t="s">
        <v>312</v>
      </c>
      <c r="EY27" s="58"/>
      <c r="EZ27" s="267" t="s">
        <v>1</v>
      </c>
      <c r="FA27" s="268"/>
      <c r="FB27" s="268"/>
      <c r="FC27" s="268"/>
      <c r="FD27" s="268"/>
      <c r="FE27" s="268"/>
      <c r="FF27" s="268"/>
      <c r="FG27" s="268"/>
      <c r="FH27" s="268"/>
      <c r="FI27" s="268"/>
      <c r="FJ27" s="268"/>
      <c r="FK27" s="269"/>
    </row>
    <row r="28" spans="1:167" ht="12" customHeight="1" thickBot="1">
      <c r="A28" s="58"/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211"/>
      <c r="M28" s="211"/>
      <c r="N28" s="211"/>
      <c r="O28" s="211"/>
      <c r="P28" s="211"/>
      <c r="Q28" s="211"/>
      <c r="R28" s="211"/>
      <c r="S28" s="211"/>
      <c r="T28" s="211"/>
      <c r="U28" s="211"/>
      <c r="V28" s="211"/>
      <c r="W28" s="211"/>
      <c r="X28" s="211"/>
      <c r="Y28" s="211"/>
      <c r="Z28" s="211"/>
      <c r="AA28" s="211"/>
      <c r="AB28" s="211"/>
      <c r="AC28" s="211"/>
      <c r="AD28" s="211"/>
      <c r="AE28" s="211"/>
      <c r="AF28" s="211"/>
      <c r="AG28" s="211"/>
      <c r="AH28" s="211"/>
      <c r="AI28" s="211"/>
      <c r="AJ28" s="211"/>
      <c r="AK28" s="211"/>
      <c r="AL28" s="211"/>
      <c r="AM28" s="211"/>
      <c r="AN28" s="211"/>
      <c r="AO28" s="211"/>
      <c r="AP28" s="211"/>
      <c r="AQ28" s="211"/>
      <c r="AR28" s="211"/>
      <c r="AS28" s="211"/>
      <c r="AT28" s="211"/>
      <c r="AU28" s="211"/>
      <c r="AV28" s="211"/>
      <c r="AW28" s="58"/>
      <c r="AX28" s="58"/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I28" s="79"/>
      <c r="BJ28" s="79"/>
      <c r="BK28" s="79"/>
      <c r="BL28" s="79"/>
      <c r="BM28" s="79"/>
      <c r="BN28" s="79"/>
      <c r="BO28" s="79"/>
      <c r="BP28" s="79"/>
      <c r="BQ28" s="79"/>
      <c r="BR28" s="79"/>
      <c r="BS28" s="79"/>
      <c r="BT28" s="79"/>
      <c r="BU28" s="79"/>
      <c r="BV28" s="79"/>
      <c r="BW28" s="79"/>
      <c r="BX28" s="79"/>
      <c r="BY28" s="79"/>
      <c r="BZ28" s="79"/>
      <c r="CA28" s="79"/>
      <c r="CB28" s="79"/>
      <c r="CC28" s="79"/>
      <c r="CD28" s="79"/>
      <c r="CE28" s="79"/>
      <c r="CF28" s="79"/>
      <c r="CG28" s="79"/>
      <c r="CH28" s="79"/>
      <c r="CI28" s="79"/>
      <c r="CJ28" s="79"/>
      <c r="CK28" s="79"/>
      <c r="CL28" s="79"/>
      <c r="CM28" s="79"/>
      <c r="CN28" s="79"/>
      <c r="CO28" s="79"/>
      <c r="CP28" s="79"/>
      <c r="CQ28" s="79"/>
      <c r="CR28" s="79"/>
      <c r="CS28" s="79"/>
      <c r="CT28" s="79"/>
      <c r="CU28" s="79"/>
      <c r="CV28" s="79"/>
      <c r="CW28" s="79"/>
      <c r="CX28" s="79"/>
      <c r="CY28" s="79"/>
      <c r="CZ28" s="79"/>
      <c r="DA28" s="79"/>
      <c r="DB28" s="79"/>
      <c r="DC28" s="79"/>
      <c r="DD28" s="79"/>
      <c r="DE28" s="79"/>
      <c r="DF28" s="79"/>
      <c r="DG28" s="79"/>
      <c r="DH28" s="79"/>
      <c r="DI28" s="79"/>
      <c r="DJ28" s="79"/>
      <c r="DK28" s="79"/>
      <c r="DL28" s="79"/>
      <c r="DM28" s="79"/>
      <c r="DN28" s="79"/>
      <c r="DO28" s="79"/>
      <c r="DP28" s="79"/>
      <c r="DQ28" s="79"/>
      <c r="DR28" s="79"/>
      <c r="DS28" s="79"/>
      <c r="DT28" s="79"/>
      <c r="DU28" s="79"/>
      <c r="DV28" s="79"/>
      <c r="DW28" s="79"/>
      <c r="DX28" s="79"/>
      <c r="DY28" s="79"/>
      <c r="DZ28" s="79"/>
      <c r="EA28" s="79"/>
      <c r="EB28" s="79"/>
      <c r="EC28" s="79"/>
      <c r="ED28" s="79"/>
      <c r="EE28" s="79"/>
      <c r="EF28" s="79"/>
      <c r="EG28" s="79"/>
      <c r="EH28" s="79"/>
      <c r="EI28" s="79"/>
      <c r="EJ28" s="71"/>
      <c r="EK28" s="71"/>
      <c r="EL28" s="71"/>
      <c r="EM28" s="71"/>
      <c r="EN28" s="71"/>
      <c r="EO28" s="71"/>
      <c r="EP28" s="71"/>
      <c r="EQ28" s="71"/>
      <c r="ER28" s="72"/>
      <c r="ES28" s="72"/>
      <c r="ET28" s="72"/>
      <c r="EU28" s="72"/>
      <c r="EV28" s="58"/>
      <c r="EW28" s="71"/>
      <c r="EX28" s="70" t="s">
        <v>311</v>
      </c>
      <c r="EY28" s="58"/>
      <c r="EZ28" s="272"/>
      <c r="FA28" s="273"/>
      <c r="FB28" s="273"/>
      <c r="FC28" s="273"/>
      <c r="FD28" s="273"/>
      <c r="FE28" s="273"/>
      <c r="FF28" s="273"/>
      <c r="FG28" s="273"/>
      <c r="FH28" s="273"/>
      <c r="FI28" s="273"/>
      <c r="FJ28" s="273"/>
      <c r="FK28" s="274"/>
    </row>
    <row r="29" spans="1:167" ht="12" customHeight="1" thickBot="1">
      <c r="A29" s="59"/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218" t="s">
        <v>310</v>
      </c>
      <c r="M29" s="218"/>
      <c r="N29" s="218"/>
      <c r="O29" s="218"/>
      <c r="P29" s="218"/>
      <c r="Q29" s="218"/>
      <c r="R29" s="218"/>
      <c r="S29" s="218"/>
      <c r="T29" s="218"/>
      <c r="U29" s="218"/>
      <c r="V29" s="218"/>
      <c r="W29" s="218"/>
      <c r="X29" s="218"/>
      <c r="Y29" s="218"/>
      <c r="Z29" s="218"/>
      <c r="AA29" s="218"/>
      <c r="AB29" s="218"/>
      <c r="AC29" s="218"/>
      <c r="AD29" s="218"/>
      <c r="AE29" s="218"/>
      <c r="AF29" s="218"/>
      <c r="AG29" s="218"/>
      <c r="AH29" s="218"/>
      <c r="AI29" s="218"/>
      <c r="AJ29" s="218"/>
      <c r="AK29" s="218"/>
      <c r="AL29" s="218"/>
      <c r="AM29" s="218"/>
      <c r="AN29" s="218"/>
      <c r="AO29" s="218"/>
      <c r="AP29" s="218"/>
      <c r="AQ29" s="218"/>
      <c r="AR29" s="218"/>
      <c r="AS29" s="218"/>
      <c r="AT29" s="218"/>
      <c r="AU29" s="218"/>
      <c r="AV29" s="218"/>
      <c r="AW29" s="59"/>
      <c r="AX29" s="59"/>
      <c r="AY29" s="59"/>
      <c r="AZ29" s="59"/>
      <c r="BA29" s="59"/>
      <c r="BB29" s="59"/>
      <c r="BC29" s="59"/>
      <c r="BD29" s="59"/>
      <c r="BE29" s="59"/>
      <c r="BF29" s="59"/>
      <c r="BG29" s="59"/>
      <c r="BH29" s="59"/>
      <c r="BI29" s="85"/>
      <c r="BJ29" s="85"/>
      <c r="BK29" s="85"/>
      <c r="BL29" s="85"/>
      <c r="BM29" s="85"/>
      <c r="BN29" s="85"/>
      <c r="BO29" s="85"/>
      <c r="BP29" s="85"/>
      <c r="BQ29" s="85"/>
      <c r="BR29" s="85"/>
      <c r="BS29" s="85"/>
      <c r="BT29" s="85"/>
      <c r="BU29" s="85"/>
      <c r="BV29" s="85"/>
      <c r="BW29" s="85"/>
      <c r="BX29" s="85"/>
      <c r="BY29" s="85"/>
      <c r="BZ29" s="85"/>
      <c r="CA29" s="85"/>
      <c r="CB29" s="85"/>
      <c r="CC29" s="85"/>
      <c r="CD29" s="85"/>
      <c r="CE29" s="59"/>
      <c r="CF29" s="59"/>
      <c r="CG29" s="59"/>
      <c r="CH29" s="59"/>
      <c r="CI29" s="59"/>
      <c r="CJ29" s="59"/>
      <c r="CK29" s="59"/>
      <c r="CL29" s="59"/>
      <c r="CM29" s="59"/>
      <c r="CN29" s="59"/>
      <c r="CO29" s="59"/>
      <c r="CP29" s="59"/>
      <c r="CQ29" s="59"/>
      <c r="CR29" s="59"/>
      <c r="CS29" s="59"/>
      <c r="CT29" s="59"/>
      <c r="CU29" s="59"/>
      <c r="CV29" s="59"/>
      <c r="CW29" s="59"/>
      <c r="CX29" s="59"/>
      <c r="CY29" s="59"/>
      <c r="CZ29" s="59"/>
      <c r="DA29" s="59"/>
      <c r="DB29" s="59"/>
      <c r="DC29" s="59"/>
      <c r="DD29" s="59"/>
      <c r="DE29" s="59"/>
      <c r="DF29" s="59"/>
      <c r="DG29" s="59"/>
      <c r="DH29" s="59"/>
      <c r="DI29" s="59"/>
      <c r="DJ29" s="59"/>
      <c r="DK29" s="59"/>
      <c r="DL29" s="59"/>
      <c r="DM29" s="59"/>
      <c r="DN29" s="59"/>
      <c r="DO29" s="59"/>
      <c r="DP29" s="59"/>
      <c r="DQ29" s="85"/>
      <c r="DR29" s="85"/>
      <c r="DS29" s="85"/>
      <c r="DT29" s="85"/>
      <c r="DU29" s="85"/>
      <c r="DV29" s="85"/>
      <c r="DW29" s="85"/>
      <c r="DX29" s="85"/>
      <c r="DY29" s="85"/>
      <c r="DZ29" s="85"/>
      <c r="EA29" s="85"/>
      <c r="EB29" s="85"/>
      <c r="EC29" s="85"/>
      <c r="ED29" s="85"/>
      <c r="EE29" s="85"/>
      <c r="EF29" s="85"/>
      <c r="EG29" s="85"/>
      <c r="EH29" s="85"/>
      <c r="EI29" s="85"/>
      <c r="EJ29" s="83"/>
      <c r="EK29" s="83"/>
      <c r="EL29" s="83"/>
      <c r="EM29" s="83"/>
      <c r="EN29" s="83"/>
      <c r="EO29" s="83"/>
      <c r="EP29" s="83"/>
      <c r="EQ29" s="83"/>
      <c r="ER29" s="84"/>
      <c r="ES29" s="84"/>
      <c r="ET29" s="84"/>
      <c r="EU29" s="84"/>
      <c r="EV29" s="59"/>
      <c r="EW29" s="83"/>
      <c r="EX29" s="82"/>
      <c r="EY29" s="82"/>
      <c r="EZ29" s="82"/>
      <c r="FA29" s="82"/>
      <c r="FB29" s="82"/>
      <c r="FC29" s="82"/>
      <c r="FD29" s="82"/>
      <c r="FE29" s="82"/>
      <c r="FF29" s="82"/>
      <c r="FG29" s="82"/>
      <c r="FH29" s="82"/>
      <c r="FI29" s="82"/>
      <c r="FJ29" s="82"/>
      <c r="FK29" s="82"/>
    </row>
    <row r="30" spans="1:167" ht="12" customHeight="1" thickBot="1">
      <c r="A30" s="58"/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8"/>
      <c r="AQ30" s="58"/>
      <c r="AR30" s="58"/>
      <c r="AS30" s="58"/>
      <c r="AT30" s="58"/>
      <c r="AU30" s="58"/>
      <c r="AV30" s="58"/>
      <c r="AW30" s="58"/>
      <c r="AX30" s="81"/>
      <c r="AY30" s="81"/>
      <c r="AZ30" s="81"/>
      <c r="BA30" s="81"/>
      <c r="BB30" s="81"/>
      <c r="BC30" s="58"/>
      <c r="BD30" s="58"/>
      <c r="BE30" s="58"/>
      <c r="BF30" s="58"/>
      <c r="BG30" s="58"/>
      <c r="BH30" s="58"/>
      <c r="BI30" s="79"/>
      <c r="BJ30" s="79"/>
      <c r="BK30" s="79"/>
      <c r="BL30" s="79"/>
      <c r="BM30" s="79"/>
      <c r="BN30" s="79"/>
      <c r="BO30" s="79"/>
      <c r="BP30" s="79"/>
      <c r="BQ30" s="79"/>
      <c r="BR30" s="79"/>
      <c r="BS30" s="79"/>
      <c r="BT30" s="79"/>
      <c r="BU30" s="79"/>
      <c r="BV30" s="79"/>
      <c r="BW30" s="58"/>
      <c r="BX30" s="58"/>
      <c r="BY30" s="58"/>
      <c r="BZ30" s="58"/>
      <c r="CA30" s="58"/>
      <c r="CB30" s="79"/>
      <c r="CC30" s="79"/>
      <c r="CD30" s="79"/>
      <c r="CE30" s="58"/>
      <c r="CF30" s="58"/>
      <c r="CG30" s="58"/>
      <c r="CH30" s="58"/>
      <c r="CI30" s="58"/>
      <c r="CJ30" s="58"/>
      <c r="CK30" s="58"/>
      <c r="CL30" s="58"/>
      <c r="CM30" s="58"/>
      <c r="CN30" s="58"/>
      <c r="CO30" s="58"/>
      <c r="CP30" s="58"/>
      <c r="CQ30" s="58"/>
      <c r="CR30" s="58"/>
      <c r="CS30" s="58"/>
      <c r="CT30" s="58"/>
      <c r="CU30" s="58"/>
      <c r="CV30" s="58"/>
      <c r="CW30" s="58"/>
      <c r="CX30" s="58"/>
      <c r="CY30" s="58"/>
      <c r="CZ30" s="58"/>
      <c r="DA30" s="58"/>
      <c r="DB30" s="58"/>
      <c r="DC30" s="58"/>
      <c r="DD30" s="58"/>
      <c r="DE30" s="58"/>
      <c r="DF30" s="58"/>
      <c r="DG30" s="58"/>
      <c r="DH30" s="58"/>
      <c r="DI30" s="58"/>
      <c r="DJ30" s="58"/>
      <c r="DK30" s="58"/>
      <c r="DL30" s="58"/>
      <c r="DM30" s="58"/>
      <c r="DN30" s="58"/>
      <c r="DO30" s="58"/>
      <c r="DP30" s="58"/>
      <c r="DQ30" s="79"/>
      <c r="DR30" s="79"/>
      <c r="DS30" s="79"/>
      <c r="DT30" s="79"/>
      <c r="DU30" s="79"/>
      <c r="DV30" s="79"/>
      <c r="DW30" s="79"/>
      <c r="DX30" s="79"/>
      <c r="DY30" s="79"/>
      <c r="DZ30" s="79"/>
      <c r="EA30" s="79"/>
      <c r="EB30" s="79"/>
      <c r="EC30" s="79"/>
      <c r="ED30" s="79"/>
      <c r="EE30" s="79"/>
      <c r="EF30" s="79"/>
      <c r="EG30" s="79"/>
      <c r="EH30" s="58"/>
      <c r="EI30" s="79"/>
      <c r="EJ30" s="58"/>
      <c r="EK30" s="58"/>
      <c r="EL30" s="72" t="s">
        <v>49</v>
      </c>
      <c r="EM30" s="58"/>
      <c r="EN30" s="233"/>
      <c r="EO30" s="234"/>
      <c r="EP30" s="234"/>
      <c r="EQ30" s="234"/>
      <c r="ER30" s="234"/>
      <c r="ES30" s="234"/>
      <c r="ET30" s="234"/>
      <c r="EU30" s="234"/>
      <c r="EV30" s="234"/>
      <c r="EW30" s="234"/>
      <c r="EX30" s="234"/>
      <c r="EY30" s="234"/>
      <c r="EZ30" s="234"/>
      <c r="FA30" s="234"/>
      <c r="FB30" s="234"/>
      <c r="FC30" s="234"/>
      <c r="FD30" s="234"/>
      <c r="FE30" s="234"/>
      <c r="FF30" s="234"/>
      <c r="FG30" s="234"/>
      <c r="FH30" s="234"/>
      <c r="FI30" s="234"/>
      <c r="FJ30" s="234"/>
      <c r="FK30" s="235"/>
    </row>
    <row r="31" spans="1:167" ht="12" customHeight="1">
      <c r="A31" s="80"/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8"/>
      <c r="AQ31" s="58"/>
      <c r="AR31" s="58"/>
      <c r="AS31" s="58"/>
      <c r="AT31" s="58"/>
      <c r="AU31" s="58"/>
      <c r="AV31" s="58"/>
      <c r="AW31" s="58"/>
      <c r="AX31" s="58"/>
      <c r="AY31" s="58"/>
      <c r="AZ31" s="58"/>
      <c r="BA31" s="58"/>
      <c r="BB31" s="79"/>
      <c r="BC31" s="79"/>
      <c r="BD31" s="79"/>
      <c r="BE31" s="79"/>
      <c r="BF31" s="79"/>
      <c r="BG31" s="79"/>
      <c r="BH31" s="79"/>
      <c r="BI31" s="79"/>
      <c r="BJ31" s="79"/>
      <c r="BK31" s="79"/>
      <c r="BL31" s="79"/>
      <c r="BM31" s="79"/>
      <c r="BN31" s="79"/>
      <c r="BO31" s="79"/>
      <c r="BP31" s="79"/>
      <c r="BQ31" s="79"/>
      <c r="BR31" s="79"/>
      <c r="BS31" s="79"/>
      <c r="BT31" s="79"/>
      <c r="BU31" s="79"/>
      <c r="BV31" s="79"/>
      <c r="BW31" s="79"/>
      <c r="BX31" s="79"/>
      <c r="BY31" s="79"/>
      <c r="BZ31" s="79"/>
      <c r="CA31" s="79"/>
      <c r="CB31" s="79"/>
      <c r="CC31" s="79"/>
      <c r="CD31" s="79"/>
      <c r="CE31" s="79"/>
      <c r="CF31" s="79"/>
      <c r="CG31" s="79"/>
      <c r="CH31" s="79"/>
      <c r="CI31" s="79"/>
      <c r="CJ31" s="79"/>
      <c r="CK31" s="79"/>
      <c r="CL31" s="79"/>
      <c r="CM31" s="79"/>
      <c r="CN31" s="79"/>
      <c r="CO31" s="79"/>
      <c r="CP31" s="79"/>
      <c r="CQ31" s="79"/>
      <c r="CR31" s="79"/>
      <c r="CS31" s="79"/>
      <c r="CT31" s="79"/>
      <c r="CU31" s="79"/>
      <c r="CV31" s="79"/>
      <c r="CW31" s="79"/>
      <c r="CX31" s="79"/>
      <c r="CY31" s="79"/>
      <c r="CZ31" s="79"/>
      <c r="DA31" s="79"/>
      <c r="DB31" s="79"/>
      <c r="DC31" s="79"/>
      <c r="DD31" s="79"/>
      <c r="DE31" s="79"/>
      <c r="DF31" s="79"/>
      <c r="DG31" s="79"/>
      <c r="DH31" s="79"/>
      <c r="DI31" s="79"/>
      <c r="DJ31" s="79"/>
      <c r="DK31" s="79"/>
      <c r="DL31" s="79"/>
      <c r="DM31" s="79"/>
      <c r="DN31" s="79"/>
      <c r="DO31" s="79"/>
      <c r="DP31" s="79"/>
      <c r="DQ31" s="79"/>
      <c r="DR31" s="79"/>
      <c r="DS31" s="79"/>
      <c r="DT31" s="79"/>
      <c r="DU31" s="79"/>
      <c r="DV31" s="79"/>
      <c r="DW31" s="79"/>
      <c r="DX31" s="79"/>
      <c r="DY31" s="79"/>
      <c r="DZ31" s="79"/>
      <c r="EA31" s="79"/>
      <c r="EB31" s="79"/>
      <c r="EC31" s="79"/>
      <c r="ED31" s="79"/>
      <c r="EE31" s="79"/>
      <c r="EF31" s="79"/>
      <c r="EG31" s="79"/>
      <c r="EH31" s="79"/>
      <c r="EI31" s="79"/>
      <c r="EJ31" s="71"/>
      <c r="EK31" s="71"/>
      <c r="EL31" s="71"/>
      <c r="EM31" s="71"/>
      <c r="EN31" s="71"/>
      <c r="EO31" s="71"/>
      <c r="EP31" s="71"/>
      <c r="EQ31" s="71"/>
      <c r="ER31" s="72"/>
      <c r="ES31" s="72"/>
      <c r="ET31" s="72"/>
      <c r="EU31" s="72"/>
      <c r="EV31" s="58"/>
      <c r="EW31" s="71"/>
      <c r="EX31" s="78"/>
      <c r="EY31" s="78"/>
      <c r="EZ31" s="78"/>
      <c r="FA31" s="78"/>
      <c r="FB31" s="78"/>
      <c r="FC31" s="78"/>
      <c r="FD31" s="78"/>
      <c r="FE31" s="78"/>
      <c r="FF31" s="78"/>
      <c r="FG31" s="78"/>
      <c r="FH31" s="78"/>
      <c r="FI31" s="78"/>
      <c r="FJ31" s="78"/>
      <c r="FK31" s="78"/>
    </row>
    <row r="32" spans="1:167" ht="12" customHeight="1">
      <c r="A32" s="236" t="s">
        <v>309</v>
      </c>
      <c r="B32" s="237"/>
      <c r="C32" s="237"/>
      <c r="D32" s="237"/>
      <c r="E32" s="237"/>
      <c r="F32" s="237"/>
      <c r="G32" s="237"/>
      <c r="H32" s="237"/>
      <c r="I32" s="237"/>
      <c r="J32" s="237"/>
      <c r="K32" s="237"/>
      <c r="L32" s="237"/>
      <c r="M32" s="237"/>
      <c r="N32" s="237"/>
      <c r="O32" s="237"/>
      <c r="P32" s="237"/>
      <c r="Q32" s="237"/>
      <c r="R32" s="237"/>
      <c r="S32" s="237"/>
      <c r="T32" s="237"/>
      <c r="U32" s="237"/>
      <c r="V32" s="237"/>
      <c r="W32" s="237"/>
      <c r="X32" s="237"/>
      <c r="Y32" s="237"/>
      <c r="Z32" s="237"/>
      <c r="AA32" s="237"/>
      <c r="AB32" s="237"/>
      <c r="AC32" s="237"/>
      <c r="AD32" s="237"/>
      <c r="AE32" s="238" t="s">
        <v>308</v>
      </c>
      <c r="AF32" s="237"/>
      <c r="AG32" s="237"/>
      <c r="AH32" s="237"/>
      <c r="AI32" s="237"/>
      <c r="AJ32" s="237"/>
      <c r="AK32" s="237"/>
      <c r="AL32" s="237"/>
      <c r="AM32" s="237"/>
      <c r="AN32" s="237"/>
      <c r="AO32" s="239" t="s">
        <v>307</v>
      </c>
      <c r="AP32" s="240"/>
      <c r="AQ32" s="240"/>
      <c r="AR32" s="240"/>
      <c r="AS32" s="240"/>
      <c r="AT32" s="240"/>
      <c r="AU32" s="240"/>
      <c r="AV32" s="240"/>
      <c r="AW32" s="240"/>
      <c r="AX32" s="240"/>
      <c r="AY32" s="238" t="s">
        <v>306</v>
      </c>
      <c r="AZ32" s="237"/>
      <c r="BA32" s="237"/>
      <c r="BB32" s="237"/>
      <c r="BC32" s="237"/>
      <c r="BD32" s="237"/>
      <c r="BE32" s="237"/>
      <c r="BF32" s="237"/>
      <c r="BG32" s="237"/>
      <c r="BH32" s="237"/>
      <c r="BI32" s="241" t="s">
        <v>305</v>
      </c>
      <c r="BJ32" s="242"/>
      <c r="BK32" s="242"/>
      <c r="BL32" s="242"/>
      <c r="BM32" s="242"/>
      <c r="BN32" s="242"/>
      <c r="BO32" s="242"/>
      <c r="BP32" s="242"/>
      <c r="BQ32" s="242"/>
      <c r="BR32" s="242"/>
      <c r="BS32" s="242"/>
      <c r="BT32" s="242"/>
      <c r="BU32" s="242"/>
      <c r="BV32" s="242"/>
      <c r="BW32" s="242"/>
      <c r="BX32" s="242"/>
      <c r="BY32" s="242"/>
      <c r="BZ32" s="242"/>
      <c r="CA32" s="242"/>
      <c r="CB32" s="242"/>
      <c r="CC32" s="242"/>
      <c r="CD32" s="242"/>
      <c r="CE32" s="242"/>
      <c r="CF32" s="242"/>
      <c r="CG32" s="242"/>
      <c r="CH32" s="242"/>
      <c r="CI32" s="242"/>
      <c r="CJ32" s="242"/>
      <c r="CK32" s="242"/>
      <c r="CL32" s="242"/>
      <c r="CM32" s="243"/>
      <c r="CN32" s="244" t="s">
        <v>304</v>
      </c>
      <c r="CO32" s="245"/>
      <c r="CP32" s="245"/>
      <c r="CQ32" s="245"/>
      <c r="CR32" s="245"/>
      <c r="CS32" s="245"/>
      <c r="CT32" s="245"/>
      <c r="CU32" s="245"/>
      <c r="CV32" s="245"/>
      <c r="CW32" s="245"/>
      <c r="CX32" s="245"/>
      <c r="CY32" s="245"/>
      <c r="CZ32" s="245"/>
      <c r="DA32" s="245"/>
      <c r="DB32" s="245"/>
      <c r="DC32" s="245"/>
      <c r="DD32" s="245"/>
      <c r="DE32" s="245"/>
      <c r="DF32" s="245"/>
      <c r="DG32" s="245"/>
      <c r="DH32" s="245"/>
      <c r="DI32" s="245"/>
      <c r="DJ32" s="245"/>
      <c r="DK32" s="245"/>
      <c r="DL32" s="245"/>
      <c r="DM32" s="245"/>
      <c r="DN32" s="245"/>
      <c r="DO32" s="246"/>
      <c r="DP32" s="253" t="s">
        <v>303</v>
      </c>
      <c r="DQ32" s="254"/>
      <c r="DR32" s="254"/>
      <c r="DS32" s="254"/>
      <c r="DT32" s="254"/>
      <c r="DU32" s="254"/>
      <c r="DV32" s="254"/>
      <c r="DW32" s="254"/>
      <c r="DX32" s="254"/>
      <c r="DY32" s="254"/>
      <c r="DZ32" s="254"/>
      <c r="EA32" s="254"/>
      <c r="EB32" s="254"/>
      <c r="EC32" s="254"/>
      <c r="ED32" s="254"/>
      <c r="EE32" s="254"/>
      <c r="EF32" s="254"/>
      <c r="EG32" s="254"/>
      <c r="EH32" s="254"/>
      <c r="EI32" s="254"/>
      <c r="EJ32" s="254"/>
      <c r="EK32" s="254"/>
      <c r="EL32" s="254"/>
      <c r="EM32" s="254"/>
      <c r="EN32" s="254"/>
      <c r="EO32" s="254"/>
      <c r="EP32" s="254"/>
      <c r="EQ32" s="254"/>
      <c r="ER32" s="254"/>
      <c r="ES32" s="254"/>
      <c r="ET32" s="254"/>
      <c r="EU32" s="254"/>
      <c r="EV32" s="254"/>
      <c r="EW32" s="254"/>
      <c r="EX32" s="254"/>
      <c r="EY32" s="254"/>
      <c r="EZ32" s="254"/>
      <c r="FA32" s="254"/>
      <c r="FB32" s="254"/>
      <c r="FC32" s="254"/>
      <c r="FD32" s="254"/>
      <c r="FE32" s="254"/>
      <c r="FF32" s="254"/>
      <c r="FG32" s="254"/>
      <c r="FH32" s="254"/>
      <c r="FI32" s="254"/>
      <c r="FJ32" s="254"/>
      <c r="FK32" s="254"/>
    </row>
    <row r="33" spans="1:167" ht="12" customHeight="1">
      <c r="A33" s="236"/>
      <c r="B33" s="237"/>
      <c r="C33" s="237"/>
      <c r="D33" s="237"/>
      <c r="E33" s="237"/>
      <c r="F33" s="237"/>
      <c r="G33" s="237"/>
      <c r="H33" s="237"/>
      <c r="I33" s="237"/>
      <c r="J33" s="237"/>
      <c r="K33" s="237"/>
      <c r="L33" s="237"/>
      <c r="M33" s="237"/>
      <c r="N33" s="237"/>
      <c r="O33" s="237"/>
      <c r="P33" s="237"/>
      <c r="Q33" s="237"/>
      <c r="R33" s="237"/>
      <c r="S33" s="237"/>
      <c r="T33" s="237"/>
      <c r="U33" s="237"/>
      <c r="V33" s="237"/>
      <c r="W33" s="237"/>
      <c r="X33" s="237"/>
      <c r="Y33" s="237"/>
      <c r="Z33" s="237"/>
      <c r="AA33" s="237"/>
      <c r="AB33" s="237"/>
      <c r="AC33" s="237"/>
      <c r="AD33" s="237"/>
      <c r="AE33" s="238"/>
      <c r="AF33" s="237"/>
      <c r="AG33" s="237"/>
      <c r="AH33" s="237"/>
      <c r="AI33" s="237"/>
      <c r="AJ33" s="237"/>
      <c r="AK33" s="237"/>
      <c r="AL33" s="237"/>
      <c r="AM33" s="237"/>
      <c r="AN33" s="237"/>
      <c r="AO33" s="239"/>
      <c r="AP33" s="240"/>
      <c r="AQ33" s="240"/>
      <c r="AR33" s="240"/>
      <c r="AS33" s="240"/>
      <c r="AT33" s="240"/>
      <c r="AU33" s="240"/>
      <c r="AV33" s="240"/>
      <c r="AW33" s="240"/>
      <c r="AX33" s="240"/>
      <c r="AY33" s="238"/>
      <c r="AZ33" s="237"/>
      <c r="BA33" s="237"/>
      <c r="BB33" s="237"/>
      <c r="BC33" s="237"/>
      <c r="BD33" s="237"/>
      <c r="BE33" s="237"/>
      <c r="BF33" s="237"/>
      <c r="BG33" s="237"/>
      <c r="BH33" s="237"/>
      <c r="BI33" s="259" t="s">
        <v>302</v>
      </c>
      <c r="BJ33" s="260"/>
      <c r="BK33" s="260"/>
      <c r="BL33" s="260"/>
      <c r="BM33" s="260"/>
      <c r="BN33" s="260"/>
      <c r="BO33" s="260"/>
      <c r="BP33" s="260"/>
      <c r="BQ33" s="260"/>
      <c r="BR33" s="260"/>
      <c r="BS33" s="260"/>
      <c r="BT33" s="260"/>
      <c r="BU33" s="260"/>
      <c r="BV33" s="260"/>
      <c r="BW33" s="260"/>
      <c r="BX33" s="260"/>
      <c r="BY33" s="260"/>
      <c r="BZ33" s="260"/>
      <c r="CA33" s="260"/>
      <c r="CB33" s="260"/>
      <c r="CC33" s="260"/>
      <c r="CD33" s="260"/>
      <c r="CE33" s="260"/>
      <c r="CF33" s="260"/>
      <c r="CG33" s="260"/>
      <c r="CH33" s="260"/>
      <c r="CI33" s="260"/>
      <c r="CJ33" s="260"/>
      <c r="CK33" s="260"/>
      <c r="CL33" s="260"/>
      <c r="CM33" s="261"/>
      <c r="CN33" s="247"/>
      <c r="CO33" s="248"/>
      <c r="CP33" s="248"/>
      <c r="CQ33" s="248"/>
      <c r="CR33" s="248"/>
      <c r="CS33" s="248"/>
      <c r="CT33" s="248"/>
      <c r="CU33" s="248"/>
      <c r="CV33" s="248"/>
      <c r="CW33" s="248"/>
      <c r="CX33" s="248"/>
      <c r="CY33" s="248"/>
      <c r="CZ33" s="248"/>
      <c r="DA33" s="248"/>
      <c r="DB33" s="248"/>
      <c r="DC33" s="248"/>
      <c r="DD33" s="248"/>
      <c r="DE33" s="248"/>
      <c r="DF33" s="248"/>
      <c r="DG33" s="248"/>
      <c r="DH33" s="248"/>
      <c r="DI33" s="248"/>
      <c r="DJ33" s="248"/>
      <c r="DK33" s="248"/>
      <c r="DL33" s="248"/>
      <c r="DM33" s="248"/>
      <c r="DN33" s="248"/>
      <c r="DO33" s="249"/>
      <c r="DP33" s="255"/>
      <c r="DQ33" s="256"/>
      <c r="DR33" s="256"/>
      <c r="DS33" s="256"/>
      <c r="DT33" s="256"/>
      <c r="DU33" s="256"/>
      <c r="DV33" s="256"/>
      <c r="DW33" s="256"/>
      <c r="DX33" s="256"/>
      <c r="DY33" s="256"/>
      <c r="DZ33" s="256"/>
      <c r="EA33" s="256"/>
      <c r="EB33" s="256"/>
      <c r="EC33" s="256"/>
      <c r="ED33" s="256"/>
      <c r="EE33" s="256"/>
      <c r="EF33" s="256"/>
      <c r="EG33" s="256"/>
      <c r="EH33" s="256"/>
      <c r="EI33" s="256"/>
      <c r="EJ33" s="256"/>
      <c r="EK33" s="256"/>
      <c r="EL33" s="256"/>
      <c r="EM33" s="256"/>
      <c r="EN33" s="256"/>
      <c r="EO33" s="256"/>
      <c r="EP33" s="256"/>
      <c r="EQ33" s="256"/>
      <c r="ER33" s="256"/>
      <c r="ES33" s="256"/>
      <c r="ET33" s="256"/>
      <c r="EU33" s="256"/>
      <c r="EV33" s="256"/>
      <c r="EW33" s="256"/>
      <c r="EX33" s="256"/>
      <c r="EY33" s="256"/>
      <c r="EZ33" s="256"/>
      <c r="FA33" s="256"/>
      <c r="FB33" s="256"/>
      <c r="FC33" s="256"/>
      <c r="FD33" s="256"/>
      <c r="FE33" s="256"/>
      <c r="FF33" s="256"/>
      <c r="FG33" s="256"/>
      <c r="FH33" s="256"/>
      <c r="FI33" s="256"/>
      <c r="FJ33" s="256"/>
      <c r="FK33" s="256"/>
    </row>
    <row r="34" spans="1:167" ht="12" customHeight="1">
      <c r="A34" s="236"/>
      <c r="B34" s="237"/>
      <c r="C34" s="237"/>
      <c r="D34" s="237"/>
      <c r="E34" s="237"/>
      <c r="F34" s="237"/>
      <c r="G34" s="237"/>
      <c r="H34" s="237"/>
      <c r="I34" s="237"/>
      <c r="J34" s="237"/>
      <c r="K34" s="237"/>
      <c r="L34" s="237"/>
      <c r="M34" s="237"/>
      <c r="N34" s="237"/>
      <c r="O34" s="237"/>
      <c r="P34" s="237"/>
      <c r="Q34" s="237"/>
      <c r="R34" s="237"/>
      <c r="S34" s="237"/>
      <c r="T34" s="237"/>
      <c r="U34" s="237"/>
      <c r="V34" s="237"/>
      <c r="W34" s="237"/>
      <c r="X34" s="237"/>
      <c r="Y34" s="237"/>
      <c r="Z34" s="237"/>
      <c r="AA34" s="237"/>
      <c r="AB34" s="237"/>
      <c r="AC34" s="237"/>
      <c r="AD34" s="237"/>
      <c r="AE34" s="237"/>
      <c r="AF34" s="237"/>
      <c r="AG34" s="237"/>
      <c r="AH34" s="237"/>
      <c r="AI34" s="237"/>
      <c r="AJ34" s="237"/>
      <c r="AK34" s="237"/>
      <c r="AL34" s="237"/>
      <c r="AM34" s="237"/>
      <c r="AN34" s="237"/>
      <c r="AO34" s="240"/>
      <c r="AP34" s="240"/>
      <c r="AQ34" s="240"/>
      <c r="AR34" s="240"/>
      <c r="AS34" s="240"/>
      <c r="AT34" s="240"/>
      <c r="AU34" s="240"/>
      <c r="AV34" s="240"/>
      <c r="AW34" s="240"/>
      <c r="AX34" s="240"/>
      <c r="AY34" s="237"/>
      <c r="AZ34" s="237"/>
      <c r="BA34" s="237"/>
      <c r="BB34" s="237"/>
      <c r="BC34" s="237"/>
      <c r="BD34" s="237"/>
      <c r="BE34" s="237"/>
      <c r="BF34" s="237"/>
      <c r="BG34" s="237"/>
      <c r="BH34" s="237"/>
      <c r="BI34" s="77"/>
      <c r="BJ34" s="58"/>
      <c r="BK34" s="58"/>
      <c r="BL34" s="58"/>
      <c r="BM34" s="58"/>
      <c r="BN34" s="58"/>
      <c r="BO34" s="58"/>
      <c r="BP34" s="58"/>
      <c r="BQ34" s="58"/>
      <c r="BR34" s="58"/>
      <c r="BS34" s="58"/>
      <c r="BT34" s="58"/>
      <c r="BU34" s="58"/>
      <c r="BV34" s="58"/>
      <c r="BW34" s="58"/>
      <c r="BX34" s="58"/>
      <c r="BY34" s="58"/>
      <c r="BZ34" s="58"/>
      <c r="CA34" s="70" t="s">
        <v>301</v>
      </c>
      <c r="CB34" s="215"/>
      <c r="CC34" s="215"/>
      <c r="CD34" s="215"/>
      <c r="CE34" s="58" t="s">
        <v>281</v>
      </c>
      <c r="CF34" s="58"/>
      <c r="CG34" s="58"/>
      <c r="CH34" s="58"/>
      <c r="CI34" s="58"/>
      <c r="CJ34" s="58"/>
      <c r="CK34" s="58"/>
      <c r="CL34" s="58"/>
      <c r="CM34" s="76"/>
      <c r="CN34" s="247"/>
      <c r="CO34" s="248"/>
      <c r="CP34" s="248"/>
      <c r="CQ34" s="248"/>
      <c r="CR34" s="248"/>
      <c r="CS34" s="248"/>
      <c r="CT34" s="248"/>
      <c r="CU34" s="248"/>
      <c r="CV34" s="248"/>
      <c r="CW34" s="248"/>
      <c r="CX34" s="248"/>
      <c r="CY34" s="248"/>
      <c r="CZ34" s="248"/>
      <c r="DA34" s="248"/>
      <c r="DB34" s="248"/>
      <c r="DC34" s="248"/>
      <c r="DD34" s="248"/>
      <c r="DE34" s="248"/>
      <c r="DF34" s="248"/>
      <c r="DG34" s="248"/>
      <c r="DH34" s="248"/>
      <c r="DI34" s="248"/>
      <c r="DJ34" s="248"/>
      <c r="DK34" s="248"/>
      <c r="DL34" s="248"/>
      <c r="DM34" s="248"/>
      <c r="DN34" s="248"/>
      <c r="DO34" s="249"/>
      <c r="DP34" s="255"/>
      <c r="DQ34" s="256"/>
      <c r="DR34" s="256"/>
      <c r="DS34" s="256"/>
      <c r="DT34" s="256"/>
      <c r="DU34" s="256"/>
      <c r="DV34" s="256"/>
      <c r="DW34" s="256"/>
      <c r="DX34" s="256"/>
      <c r="DY34" s="256"/>
      <c r="DZ34" s="256"/>
      <c r="EA34" s="256"/>
      <c r="EB34" s="256"/>
      <c r="EC34" s="256"/>
      <c r="ED34" s="256"/>
      <c r="EE34" s="256"/>
      <c r="EF34" s="256"/>
      <c r="EG34" s="256"/>
      <c r="EH34" s="256"/>
      <c r="EI34" s="256"/>
      <c r="EJ34" s="256"/>
      <c r="EK34" s="256"/>
      <c r="EL34" s="256"/>
      <c r="EM34" s="256"/>
      <c r="EN34" s="256"/>
      <c r="EO34" s="256"/>
      <c r="EP34" s="256"/>
      <c r="EQ34" s="256"/>
      <c r="ER34" s="256"/>
      <c r="ES34" s="256"/>
      <c r="ET34" s="256"/>
      <c r="EU34" s="256"/>
      <c r="EV34" s="256"/>
      <c r="EW34" s="256"/>
      <c r="EX34" s="256"/>
      <c r="EY34" s="256"/>
      <c r="EZ34" s="256"/>
      <c r="FA34" s="256"/>
      <c r="FB34" s="256"/>
      <c r="FC34" s="256"/>
      <c r="FD34" s="256"/>
      <c r="FE34" s="256"/>
      <c r="FF34" s="256"/>
      <c r="FG34" s="256"/>
      <c r="FH34" s="256"/>
      <c r="FI34" s="256"/>
      <c r="FJ34" s="256"/>
      <c r="FK34" s="256"/>
    </row>
    <row r="35" spans="1:167" ht="12" customHeight="1">
      <c r="A35" s="236"/>
      <c r="B35" s="237"/>
      <c r="C35" s="237"/>
      <c r="D35" s="237"/>
      <c r="E35" s="237"/>
      <c r="F35" s="237"/>
      <c r="G35" s="237"/>
      <c r="H35" s="237"/>
      <c r="I35" s="237"/>
      <c r="J35" s="237"/>
      <c r="K35" s="237"/>
      <c r="L35" s="237"/>
      <c r="M35" s="237"/>
      <c r="N35" s="237"/>
      <c r="O35" s="237"/>
      <c r="P35" s="237"/>
      <c r="Q35" s="237"/>
      <c r="R35" s="237"/>
      <c r="S35" s="237"/>
      <c r="T35" s="237"/>
      <c r="U35" s="237"/>
      <c r="V35" s="237"/>
      <c r="W35" s="237"/>
      <c r="X35" s="237"/>
      <c r="Y35" s="237"/>
      <c r="Z35" s="237"/>
      <c r="AA35" s="237"/>
      <c r="AB35" s="237"/>
      <c r="AC35" s="237"/>
      <c r="AD35" s="237"/>
      <c r="AE35" s="237"/>
      <c r="AF35" s="237"/>
      <c r="AG35" s="237"/>
      <c r="AH35" s="237"/>
      <c r="AI35" s="237"/>
      <c r="AJ35" s="237"/>
      <c r="AK35" s="237"/>
      <c r="AL35" s="237"/>
      <c r="AM35" s="237"/>
      <c r="AN35" s="237"/>
      <c r="AO35" s="240"/>
      <c r="AP35" s="240"/>
      <c r="AQ35" s="240"/>
      <c r="AR35" s="240"/>
      <c r="AS35" s="240"/>
      <c r="AT35" s="240"/>
      <c r="AU35" s="240"/>
      <c r="AV35" s="240"/>
      <c r="AW35" s="240"/>
      <c r="AX35" s="240"/>
      <c r="AY35" s="237"/>
      <c r="AZ35" s="237"/>
      <c r="BA35" s="237"/>
      <c r="BB35" s="237"/>
      <c r="BC35" s="237"/>
      <c r="BD35" s="237"/>
      <c r="BE35" s="237"/>
      <c r="BF35" s="237"/>
      <c r="BG35" s="237"/>
      <c r="BH35" s="237"/>
      <c r="BI35" s="75"/>
      <c r="BJ35" s="74"/>
      <c r="BK35" s="74"/>
      <c r="BL35" s="74"/>
      <c r="BM35" s="74"/>
      <c r="BN35" s="74"/>
      <c r="BO35" s="74"/>
      <c r="BP35" s="74"/>
      <c r="BQ35" s="74"/>
      <c r="BR35" s="74"/>
      <c r="BS35" s="74"/>
      <c r="BT35" s="74"/>
      <c r="BU35" s="74"/>
      <c r="BV35" s="74"/>
      <c r="BW35" s="74"/>
      <c r="BX35" s="74"/>
      <c r="BY35" s="74"/>
      <c r="BZ35" s="74"/>
      <c r="CA35" s="74"/>
      <c r="CB35" s="74"/>
      <c r="CC35" s="74"/>
      <c r="CD35" s="74"/>
      <c r="CE35" s="74"/>
      <c r="CF35" s="74"/>
      <c r="CG35" s="74"/>
      <c r="CH35" s="74"/>
      <c r="CI35" s="74"/>
      <c r="CJ35" s="74"/>
      <c r="CK35" s="74"/>
      <c r="CL35" s="74"/>
      <c r="CM35" s="73"/>
      <c r="CN35" s="250"/>
      <c r="CO35" s="251"/>
      <c r="CP35" s="251"/>
      <c r="CQ35" s="251"/>
      <c r="CR35" s="251"/>
      <c r="CS35" s="251"/>
      <c r="CT35" s="251"/>
      <c r="CU35" s="251"/>
      <c r="CV35" s="251"/>
      <c r="CW35" s="251"/>
      <c r="CX35" s="251"/>
      <c r="CY35" s="251"/>
      <c r="CZ35" s="251"/>
      <c r="DA35" s="251"/>
      <c r="DB35" s="251"/>
      <c r="DC35" s="251"/>
      <c r="DD35" s="251"/>
      <c r="DE35" s="251"/>
      <c r="DF35" s="251"/>
      <c r="DG35" s="251"/>
      <c r="DH35" s="251"/>
      <c r="DI35" s="251"/>
      <c r="DJ35" s="251"/>
      <c r="DK35" s="251"/>
      <c r="DL35" s="251"/>
      <c r="DM35" s="251"/>
      <c r="DN35" s="251"/>
      <c r="DO35" s="252"/>
      <c r="DP35" s="257"/>
      <c r="DQ35" s="258"/>
      <c r="DR35" s="258"/>
      <c r="DS35" s="258"/>
      <c r="DT35" s="258"/>
      <c r="DU35" s="258"/>
      <c r="DV35" s="258"/>
      <c r="DW35" s="258"/>
      <c r="DX35" s="258"/>
      <c r="DY35" s="258"/>
      <c r="DZ35" s="258"/>
      <c r="EA35" s="258"/>
      <c r="EB35" s="258"/>
      <c r="EC35" s="258"/>
      <c r="ED35" s="258"/>
      <c r="EE35" s="258"/>
      <c r="EF35" s="258"/>
      <c r="EG35" s="258"/>
      <c r="EH35" s="258"/>
      <c r="EI35" s="258"/>
      <c r="EJ35" s="258"/>
      <c r="EK35" s="258"/>
      <c r="EL35" s="258"/>
      <c r="EM35" s="258"/>
      <c r="EN35" s="258"/>
      <c r="EO35" s="258"/>
      <c r="EP35" s="258"/>
      <c r="EQ35" s="258"/>
      <c r="ER35" s="258"/>
      <c r="ES35" s="258"/>
      <c r="ET35" s="258"/>
      <c r="EU35" s="258"/>
      <c r="EV35" s="258"/>
      <c r="EW35" s="258"/>
      <c r="EX35" s="258"/>
      <c r="EY35" s="258"/>
      <c r="EZ35" s="258"/>
      <c r="FA35" s="258"/>
      <c r="FB35" s="258"/>
      <c r="FC35" s="258"/>
      <c r="FD35" s="258"/>
      <c r="FE35" s="258"/>
      <c r="FF35" s="258"/>
      <c r="FG35" s="258"/>
      <c r="FH35" s="258"/>
      <c r="FI35" s="258"/>
      <c r="FJ35" s="258"/>
      <c r="FK35" s="258"/>
    </row>
    <row r="36" spans="1:167" ht="12" customHeight="1">
      <c r="A36" s="236"/>
      <c r="B36" s="237"/>
      <c r="C36" s="237"/>
      <c r="D36" s="237"/>
      <c r="E36" s="237"/>
      <c r="F36" s="237"/>
      <c r="G36" s="237"/>
      <c r="H36" s="237"/>
      <c r="I36" s="237"/>
      <c r="J36" s="237"/>
      <c r="K36" s="237"/>
      <c r="L36" s="237"/>
      <c r="M36" s="237"/>
      <c r="N36" s="237"/>
      <c r="O36" s="237"/>
      <c r="P36" s="237"/>
      <c r="Q36" s="237"/>
      <c r="R36" s="237"/>
      <c r="S36" s="237"/>
      <c r="T36" s="237"/>
      <c r="U36" s="237"/>
      <c r="V36" s="237"/>
      <c r="W36" s="237"/>
      <c r="X36" s="237"/>
      <c r="Y36" s="237"/>
      <c r="Z36" s="237"/>
      <c r="AA36" s="237"/>
      <c r="AB36" s="237"/>
      <c r="AC36" s="237"/>
      <c r="AD36" s="237"/>
      <c r="AE36" s="237"/>
      <c r="AF36" s="237"/>
      <c r="AG36" s="237"/>
      <c r="AH36" s="237"/>
      <c r="AI36" s="237"/>
      <c r="AJ36" s="237"/>
      <c r="AK36" s="237"/>
      <c r="AL36" s="237"/>
      <c r="AM36" s="237"/>
      <c r="AN36" s="237"/>
      <c r="AO36" s="240"/>
      <c r="AP36" s="240"/>
      <c r="AQ36" s="240"/>
      <c r="AR36" s="240"/>
      <c r="AS36" s="240"/>
      <c r="AT36" s="240"/>
      <c r="AU36" s="240"/>
      <c r="AV36" s="240"/>
      <c r="AW36" s="240"/>
      <c r="AX36" s="240"/>
      <c r="AY36" s="237"/>
      <c r="AZ36" s="237"/>
      <c r="BA36" s="237"/>
      <c r="BB36" s="237"/>
      <c r="BC36" s="237"/>
      <c r="BD36" s="237"/>
      <c r="BE36" s="237"/>
      <c r="BF36" s="237"/>
      <c r="BG36" s="237"/>
      <c r="BH36" s="237"/>
      <c r="BI36" s="229" t="s">
        <v>300</v>
      </c>
      <c r="BJ36" s="229"/>
      <c r="BK36" s="229"/>
      <c r="BL36" s="229"/>
      <c r="BM36" s="229"/>
      <c r="BN36" s="229"/>
      <c r="BO36" s="229"/>
      <c r="BP36" s="229"/>
      <c r="BQ36" s="229"/>
      <c r="BR36" s="229"/>
      <c r="BS36" s="229" t="s">
        <v>299</v>
      </c>
      <c r="BT36" s="229"/>
      <c r="BU36" s="229"/>
      <c r="BV36" s="229"/>
      <c r="BW36" s="229"/>
      <c r="BX36" s="229"/>
      <c r="BY36" s="229"/>
      <c r="BZ36" s="229"/>
      <c r="CA36" s="229"/>
      <c r="CB36" s="229"/>
      <c r="CC36" s="229"/>
      <c r="CD36" s="229"/>
      <c r="CE36" s="229"/>
      <c r="CF36" s="229"/>
      <c r="CG36" s="229"/>
      <c r="CH36" s="229"/>
      <c r="CI36" s="229"/>
      <c r="CJ36" s="229"/>
      <c r="CK36" s="229"/>
      <c r="CL36" s="229"/>
      <c r="CM36" s="229"/>
      <c r="CN36" s="231" t="s">
        <v>300</v>
      </c>
      <c r="CO36" s="232"/>
      <c r="CP36" s="232"/>
      <c r="CQ36" s="232"/>
      <c r="CR36" s="232"/>
      <c r="CS36" s="232"/>
      <c r="CT36" s="232"/>
      <c r="CU36" s="232"/>
      <c r="CV36" s="232"/>
      <c r="CW36" s="232"/>
      <c r="CX36" s="232"/>
      <c r="CY36" s="232"/>
      <c r="CZ36" s="232"/>
      <c r="DA36" s="228"/>
      <c r="DB36" s="231" t="s">
        <v>299</v>
      </c>
      <c r="DC36" s="232"/>
      <c r="DD36" s="232"/>
      <c r="DE36" s="232"/>
      <c r="DF36" s="232"/>
      <c r="DG36" s="232"/>
      <c r="DH36" s="232"/>
      <c r="DI36" s="232"/>
      <c r="DJ36" s="232"/>
      <c r="DK36" s="232"/>
      <c r="DL36" s="232"/>
      <c r="DM36" s="232"/>
      <c r="DN36" s="232"/>
      <c r="DO36" s="228"/>
      <c r="DP36" s="229" t="s">
        <v>298</v>
      </c>
      <c r="DQ36" s="229"/>
      <c r="DR36" s="229"/>
      <c r="DS36" s="229"/>
      <c r="DT36" s="229"/>
      <c r="DU36" s="229"/>
      <c r="DV36" s="229"/>
      <c r="DW36" s="229"/>
      <c r="DX36" s="229"/>
      <c r="DY36" s="229"/>
      <c r="DZ36" s="229"/>
      <c r="EA36" s="229"/>
      <c r="EB36" s="229"/>
      <c r="EC36" s="229"/>
      <c r="ED36" s="229"/>
      <c r="EE36" s="229"/>
      <c r="EF36" s="229"/>
      <c r="EG36" s="229"/>
      <c r="EH36" s="229"/>
      <c r="EI36" s="229"/>
      <c r="EJ36" s="229"/>
      <c r="EK36" s="229"/>
      <c r="EL36" s="229"/>
      <c r="EM36" s="229"/>
      <c r="EN36" s="229" t="s">
        <v>297</v>
      </c>
      <c r="EO36" s="229"/>
      <c r="EP36" s="229"/>
      <c r="EQ36" s="229"/>
      <c r="ER36" s="229"/>
      <c r="ES36" s="229"/>
      <c r="ET36" s="229"/>
      <c r="EU36" s="229"/>
      <c r="EV36" s="229"/>
      <c r="EW36" s="229"/>
      <c r="EX36" s="229"/>
      <c r="EY36" s="229"/>
      <c r="EZ36" s="229"/>
      <c r="FA36" s="229"/>
      <c r="FB36" s="229"/>
      <c r="FC36" s="229"/>
      <c r="FD36" s="229"/>
      <c r="FE36" s="229"/>
      <c r="FF36" s="229"/>
      <c r="FG36" s="229"/>
      <c r="FH36" s="229"/>
      <c r="FI36" s="229"/>
      <c r="FJ36" s="229"/>
      <c r="FK36" s="231"/>
    </row>
    <row r="37" spans="1:167" ht="12" customHeight="1" thickBot="1">
      <c r="A37" s="228">
        <v>1</v>
      </c>
      <c r="B37" s="229"/>
      <c r="C37" s="229"/>
      <c r="D37" s="229"/>
      <c r="E37" s="229"/>
      <c r="F37" s="229"/>
      <c r="G37" s="229"/>
      <c r="H37" s="229"/>
      <c r="I37" s="229"/>
      <c r="J37" s="229"/>
      <c r="K37" s="229"/>
      <c r="L37" s="229"/>
      <c r="M37" s="229"/>
      <c r="N37" s="229"/>
      <c r="O37" s="229"/>
      <c r="P37" s="229"/>
      <c r="Q37" s="229"/>
      <c r="R37" s="229"/>
      <c r="S37" s="229"/>
      <c r="T37" s="229"/>
      <c r="U37" s="229"/>
      <c r="V37" s="229"/>
      <c r="W37" s="229"/>
      <c r="X37" s="229"/>
      <c r="Y37" s="229"/>
      <c r="Z37" s="229"/>
      <c r="AA37" s="229"/>
      <c r="AB37" s="229"/>
      <c r="AC37" s="229"/>
      <c r="AD37" s="229"/>
      <c r="AE37" s="230">
        <v>2</v>
      </c>
      <c r="AF37" s="230"/>
      <c r="AG37" s="230"/>
      <c r="AH37" s="230"/>
      <c r="AI37" s="230"/>
      <c r="AJ37" s="230"/>
      <c r="AK37" s="230"/>
      <c r="AL37" s="230"/>
      <c r="AM37" s="230"/>
      <c r="AN37" s="230"/>
      <c r="AO37" s="230">
        <v>3</v>
      </c>
      <c r="AP37" s="230"/>
      <c r="AQ37" s="230"/>
      <c r="AR37" s="230"/>
      <c r="AS37" s="230"/>
      <c r="AT37" s="230"/>
      <c r="AU37" s="230"/>
      <c r="AV37" s="230"/>
      <c r="AW37" s="230"/>
      <c r="AX37" s="230"/>
      <c r="AY37" s="230">
        <v>4</v>
      </c>
      <c r="AZ37" s="230"/>
      <c r="BA37" s="230"/>
      <c r="BB37" s="230"/>
      <c r="BC37" s="230"/>
      <c r="BD37" s="230"/>
      <c r="BE37" s="230"/>
      <c r="BF37" s="230"/>
      <c r="BG37" s="230"/>
      <c r="BH37" s="230"/>
      <c r="BI37" s="226">
        <v>5</v>
      </c>
      <c r="BJ37" s="226"/>
      <c r="BK37" s="226"/>
      <c r="BL37" s="226"/>
      <c r="BM37" s="226"/>
      <c r="BN37" s="226"/>
      <c r="BO37" s="226"/>
      <c r="BP37" s="226"/>
      <c r="BQ37" s="226"/>
      <c r="BR37" s="226"/>
      <c r="BS37" s="230">
        <v>6</v>
      </c>
      <c r="BT37" s="230"/>
      <c r="BU37" s="230"/>
      <c r="BV37" s="230"/>
      <c r="BW37" s="230"/>
      <c r="BX37" s="230"/>
      <c r="BY37" s="230"/>
      <c r="BZ37" s="230"/>
      <c r="CA37" s="230"/>
      <c r="CB37" s="230"/>
      <c r="CC37" s="230"/>
      <c r="CD37" s="230"/>
      <c r="CE37" s="230"/>
      <c r="CF37" s="230"/>
      <c r="CG37" s="230"/>
      <c r="CH37" s="230"/>
      <c r="CI37" s="230"/>
      <c r="CJ37" s="230"/>
      <c r="CK37" s="230"/>
      <c r="CL37" s="230"/>
      <c r="CM37" s="230"/>
      <c r="CN37" s="226">
        <v>7</v>
      </c>
      <c r="CO37" s="226"/>
      <c r="CP37" s="226"/>
      <c r="CQ37" s="226"/>
      <c r="CR37" s="226"/>
      <c r="CS37" s="226"/>
      <c r="CT37" s="226"/>
      <c r="CU37" s="226"/>
      <c r="CV37" s="226"/>
      <c r="CW37" s="226"/>
      <c r="CX37" s="226"/>
      <c r="CY37" s="226"/>
      <c r="CZ37" s="226"/>
      <c r="DA37" s="226"/>
      <c r="DB37" s="226">
        <v>8</v>
      </c>
      <c r="DC37" s="226"/>
      <c r="DD37" s="226"/>
      <c r="DE37" s="226"/>
      <c r="DF37" s="226"/>
      <c r="DG37" s="226"/>
      <c r="DH37" s="226"/>
      <c r="DI37" s="226"/>
      <c r="DJ37" s="226"/>
      <c r="DK37" s="226"/>
      <c r="DL37" s="226"/>
      <c r="DM37" s="226"/>
      <c r="DN37" s="226"/>
      <c r="DO37" s="226"/>
      <c r="DP37" s="226">
        <v>9</v>
      </c>
      <c r="DQ37" s="226"/>
      <c r="DR37" s="226"/>
      <c r="DS37" s="226"/>
      <c r="DT37" s="226"/>
      <c r="DU37" s="226"/>
      <c r="DV37" s="226"/>
      <c r="DW37" s="226"/>
      <c r="DX37" s="226"/>
      <c r="DY37" s="226"/>
      <c r="DZ37" s="226"/>
      <c r="EA37" s="226"/>
      <c r="EB37" s="226"/>
      <c r="EC37" s="226"/>
      <c r="ED37" s="226"/>
      <c r="EE37" s="226"/>
      <c r="EF37" s="226"/>
      <c r="EG37" s="226"/>
      <c r="EH37" s="226"/>
      <c r="EI37" s="226"/>
      <c r="EJ37" s="226"/>
      <c r="EK37" s="226"/>
      <c r="EL37" s="226"/>
      <c r="EM37" s="226"/>
      <c r="EN37" s="226">
        <v>10</v>
      </c>
      <c r="EO37" s="226"/>
      <c r="EP37" s="226"/>
      <c r="EQ37" s="226"/>
      <c r="ER37" s="226"/>
      <c r="ES37" s="226"/>
      <c r="ET37" s="226"/>
      <c r="EU37" s="226"/>
      <c r="EV37" s="226"/>
      <c r="EW37" s="226"/>
      <c r="EX37" s="226"/>
      <c r="EY37" s="226"/>
      <c r="EZ37" s="226"/>
      <c r="FA37" s="226"/>
      <c r="FB37" s="226"/>
      <c r="FC37" s="226"/>
      <c r="FD37" s="226"/>
      <c r="FE37" s="226"/>
      <c r="FF37" s="226"/>
      <c r="FG37" s="226"/>
      <c r="FH37" s="226"/>
      <c r="FI37" s="226"/>
      <c r="FJ37" s="226"/>
      <c r="FK37" s="227"/>
    </row>
    <row r="38" spans="1:167" ht="12" customHeight="1" thickBot="1">
      <c r="A38" s="206" t="s">
        <v>487</v>
      </c>
      <c r="B38" s="207"/>
      <c r="C38" s="207"/>
      <c r="D38" s="207"/>
      <c r="E38" s="207"/>
      <c r="F38" s="207"/>
      <c r="G38" s="207"/>
      <c r="H38" s="207"/>
      <c r="I38" s="207"/>
      <c r="J38" s="207"/>
      <c r="K38" s="207"/>
      <c r="L38" s="207"/>
      <c r="M38" s="207"/>
      <c r="N38" s="207"/>
      <c r="O38" s="207"/>
      <c r="P38" s="207"/>
      <c r="Q38" s="207"/>
      <c r="R38" s="207"/>
      <c r="S38" s="207"/>
      <c r="T38" s="207"/>
      <c r="U38" s="207"/>
      <c r="V38" s="207"/>
      <c r="W38" s="207"/>
      <c r="X38" s="207"/>
      <c r="Y38" s="207"/>
      <c r="Z38" s="207"/>
      <c r="AA38" s="207"/>
      <c r="AB38" s="207"/>
      <c r="AC38" s="207"/>
      <c r="AD38" s="208"/>
      <c r="AE38" s="209" t="s">
        <v>550</v>
      </c>
      <c r="AF38" s="201"/>
      <c r="AG38" s="201"/>
      <c r="AH38" s="201"/>
      <c r="AI38" s="201"/>
      <c r="AJ38" s="201"/>
      <c r="AK38" s="201"/>
      <c r="AL38" s="201"/>
      <c r="AM38" s="201"/>
      <c r="AN38" s="201"/>
      <c r="AO38" s="210" t="s">
        <v>46</v>
      </c>
      <c r="AP38" s="210"/>
      <c r="AQ38" s="210"/>
      <c r="AR38" s="210"/>
      <c r="AS38" s="210"/>
      <c r="AT38" s="210"/>
      <c r="AU38" s="210"/>
      <c r="AV38" s="210"/>
      <c r="AW38" s="210"/>
      <c r="AX38" s="210"/>
      <c r="AY38" s="201"/>
      <c r="AZ38" s="201"/>
      <c r="BA38" s="201"/>
      <c r="BB38" s="201"/>
      <c r="BC38" s="201"/>
      <c r="BD38" s="201"/>
      <c r="BE38" s="201"/>
      <c r="BF38" s="201"/>
      <c r="BG38" s="201"/>
      <c r="BH38" s="201"/>
      <c r="BI38" s="201"/>
      <c r="BJ38" s="201"/>
      <c r="BK38" s="201"/>
      <c r="BL38" s="201"/>
      <c r="BM38" s="201"/>
      <c r="BN38" s="201"/>
      <c r="BO38" s="201"/>
      <c r="BP38" s="201"/>
      <c r="BQ38" s="201"/>
      <c r="BR38" s="201"/>
      <c r="BS38" s="202"/>
      <c r="BT38" s="202"/>
      <c r="BU38" s="202"/>
      <c r="BV38" s="202"/>
      <c r="BW38" s="202"/>
      <c r="BX38" s="202"/>
      <c r="BY38" s="202"/>
      <c r="BZ38" s="202"/>
      <c r="CA38" s="202"/>
      <c r="CB38" s="202"/>
      <c r="CC38" s="202"/>
      <c r="CD38" s="202"/>
      <c r="CE38" s="202"/>
      <c r="CF38" s="202"/>
      <c r="CG38" s="202"/>
      <c r="CH38" s="202"/>
      <c r="CI38" s="202"/>
      <c r="CJ38" s="202"/>
      <c r="CK38" s="202"/>
      <c r="CL38" s="202"/>
      <c r="CM38" s="202"/>
      <c r="CN38" s="201"/>
      <c r="CO38" s="201"/>
      <c r="CP38" s="201"/>
      <c r="CQ38" s="201"/>
      <c r="CR38" s="201"/>
      <c r="CS38" s="201"/>
      <c r="CT38" s="201"/>
      <c r="CU38" s="201"/>
      <c r="CV38" s="201"/>
      <c r="CW38" s="201"/>
      <c r="CX38" s="201"/>
      <c r="CY38" s="201"/>
      <c r="CZ38" s="201"/>
      <c r="DA38" s="201"/>
      <c r="DB38" s="202"/>
      <c r="DC38" s="202"/>
      <c r="DD38" s="202"/>
      <c r="DE38" s="202"/>
      <c r="DF38" s="202"/>
      <c r="DG38" s="202"/>
      <c r="DH38" s="202"/>
      <c r="DI38" s="202"/>
      <c r="DJ38" s="202"/>
      <c r="DK38" s="202"/>
      <c r="DL38" s="202"/>
      <c r="DM38" s="202"/>
      <c r="DN38" s="202"/>
      <c r="DO38" s="202"/>
      <c r="DP38" s="202">
        <v>133200</v>
      </c>
      <c r="DQ38" s="202"/>
      <c r="DR38" s="202"/>
      <c r="DS38" s="202"/>
      <c r="DT38" s="202"/>
      <c r="DU38" s="202"/>
      <c r="DV38" s="202"/>
      <c r="DW38" s="202"/>
      <c r="DX38" s="202"/>
      <c r="DY38" s="202"/>
      <c r="DZ38" s="202"/>
      <c r="EA38" s="202"/>
      <c r="EB38" s="202"/>
      <c r="EC38" s="202"/>
      <c r="ED38" s="202"/>
      <c r="EE38" s="202"/>
      <c r="EF38" s="202"/>
      <c r="EG38" s="202"/>
      <c r="EH38" s="202"/>
      <c r="EI38" s="202"/>
      <c r="EJ38" s="202"/>
      <c r="EK38" s="202"/>
      <c r="EL38" s="202"/>
      <c r="EM38" s="202"/>
      <c r="EN38" s="202"/>
      <c r="EO38" s="202"/>
      <c r="EP38" s="202"/>
      <c r="EQ38" s="202"/>
      <c r="ER38" s="202"/>
      <c r="ES38" s="202"/>
      <c r="ET38" s="202"/>
      <c r="EU38" s="202"/>
      <c r="EV38" s="202"/>
      <c r="EW38" s="202"/>
      <c r="EX38" s="202"/>
      <c r="EY38" s="202"/>
      <c r="EZ38" s="202"/>
      <c r="FA38" s="202"/>
      <c r="FB38" s="202"/>
      <c r="FC38" s="202"/>
      <c r="FD38" s="202"/>
      <c r="FE38" s="202"/>
      <c r="FF38" s="202"/>
      <c r="FG38" s="202"/>
      <c r="FH38" s="202"/>
      <c r="FI38" s="202"/>
      <c r="FJ38" s="202"/>
      <c r="FK38" s="203"/>
    </row>
    <row r="39" spans="1:167" ht="12" customHeight="1" thickBot="1">
      <c r="A39" s="206" t="s">
        <v>487</v>
      </c>
      <c r="B39" s="207"/>
      <c r="C39" s="207"/>
      <c r="D39" s="207"/>
      <c r="E39" s="207"/>
      <c r="F39" s="207"/>
      <c r="G39" s="207"/>
      <c r="H39" s="207"/>
      <c r="I39" s="207"/>
      <c r="J39" s="207"/>
      <c r="K39" s="207"/>
      <c r="L39" s="207"/>
      <c r="M39" s="207"/>
      <c r="N39" s="207"/>
      <c r="O39" s="207"/>
      <c r="P39" s="207"/>
      <c r="Q39" s="207"/>
      <c r="R39" s="207"/>
      <c r="S39" s="207"/>
      <c r="T39" s="207"/>
      <c r="U39" s="207"/>
      <c r="V39" s="207"/>
      <c r="W39" s="207"/>
      <c r="X39" s="207"/>
      <c r="Y39" s="207"/>
      <c r="Z39" s="207"/>
      <c r="AA39" s="207"/>
      <c r="AB39" s="207"/>
      <c r="AC39" s="207"/>
      <c r="AD39" s="208"/>
      <c r="AE39" s="209" t="s">
        <v>550</v>
      </c>
      <c r="AF39" s="201"/>
      <c r="AG39" s="201"/>
      <c r="AH39" s="201"/>
      <c r="AI39" s="201"/>
      <c r="AJ39" s="201"/>
      <c r="AK39" s="201"/>
      <c r="AL39" s="201"/>
      <c r="AM39" s="201"/>
      <c r="AN39" s="201"/>
      <c r="AO39" s="210" t="s">
        <v>450</v>
      </c>
      <c r="AP39" s="210"/>
      <c r="AQ39" s="210"/>
      <c r="AR39" s="210"/>
      <c r="AS39" s="210"/>
      <c r="AT39" s="210"/>
      <c r="AU39" s="210"/>
      <c r="AV39" s="210"/>
      <c r="AW39" s="210"/>
      <c r="AX39" s="210"/>
      <c r="AY39" s="201"/>
      <c r="AZ39" s="201"/>
      <c r="BA39" s="201"/>
      <c r="BB39" s="201"/>
      <c r="BC39" s="201"/>
      <c r="BD39" s="201"/>
      <c r="BE39" s="201"/>
      <c r="BF39" s="201"/>
      <c r="BG39" s="201"/>
      <c r="BH39" s="201"/>
      <c r="BI39" s="201"/>
      <c r="BJ39" s="201"/>
      <c r="BK39" s="201"/>
      <c r="BL39" s="201"/>
      <c r="BM39" s="201"/>
      <c r="BN39" s="201"/>
      <c r="BO39" s="201"/>
      <c r="BP39" s="201"/>
      <c r="BQ39" s="201"/>
      <c r="BR39" s="201"/>
      <c r="BS39" s="202"/>
      <c r="BT39" s="202"/>
      <c r="BU39" s="202"/>
      <c r="BV39" s="202"/>
      <c r="BW39" s="202"/>
      <c r="BX39" s="202"/>
      <c r="BY39" s="202"/>
      <c r="BZ39" s="202"/>
      <c r="CA39" s="202"/>
      <c r="CB39" s="202"/>
      <c r="CC39" s="202"/>
      <c r="CD39" s="202"/>
      <c r="CE39" s="202"/>
      <c r="CF39" s="202"/>
      <c r="CG39" s="202"/>
      <c r="CH39" s="202"/>
      <c r="CI39" s="202"/>
      <c r="CJ39" s="202"/>
      <c r="CK39" s="202"/>
      <c r="CL39" s="202"/>
      <c r="CM39" s="202"/>
      <c r="CN39" s="201"/>
      <c r="CO39" s="201"/>
      <c r="CP39" s="201"/>
      <c r="CQ39" s="201"/>
      <c r="CR39" s="201"/>
      <c r="CS39" s="201"/>
      <c r="CT39" s="201"/>
      <c r="CU39" s="201"/>
      <c r="CV39" s="201"/>
      <c r="CW39" s="201"/>
      <c r="CX39" s="201"/>
      <c r="CY39" s="201"/>
      <c r="CZ39" s="201"/>
      <c r="DA39" s="201"/>
      <c r="DB39" s="202"/>
      <c r="DC39" s="202"/>
      <c r="DD39" s="202"/>
      <c r="DE39" s="202"/>
      <c r="DF39" s="202"/>
      <c r="DG39" s="202"/>
      <c r="DH39" s="202"/>
      <c r="DI39" s="202"/>
      <c r="DJ39" s="202"/>
      <c r="DK39" s="202"/>
      <c r="DL39" s="202"/>
      <c r="DM39" s="202"/>
      <c r="DN39" s="202"/>
      <c r="DO39" s="202"/>
      <c r="DP39" s="202"/>
      <c r="DQ39" s="202"/>
      <c r="DR39" s="202"/>
      <c r="DS39" s="202"/>
      <c r="DT39" s="202"/>
      <c r="DU39" s="202"/>
      <c r="DV39" s="202"/>
      <c r="DW39" s="202"/>
      <c r="DX39" s="202"/>
      <c r="DY39" s="202"/>
      <c r="DZ39" s="202"/>
      <c r="EA39" s="202"/>
      <c r="EB39" s="202"/>
      <c r="EC39" s="202"/>
      <c r="ED39" s="202"/>
      <c r="EE39" s="202"/>
      <c r="EF39" s="202"/>
      <c r="EG39" s="202"/>
      <c r="EH39" s="202"/>
      <c r="EI39" s="202"/>
      <c r="EJ39" s="202"/>
      <c r="EK39" s="202"/>
      <c r="EL39" s="202"/>
      <c r="EM39" s="202"/>
      <c r="EN39" s="202">
        <v>133200</v>
      </c>
      <c r="EO39" s="202"/>
      <c r="EP39" s="202"/>
      <c r="EQ39" s="202"/>
      <c r="ER39" s="202"/>
      <c r="ES39" s="202"/>
      <c r="ET39" s="202"/>
      <c r="EU39" s="202"/>
      <c r="EV39" s="202"/>
      <c r="EW39" s="202"/>
      <c r="EX39" s="202"/>
      <c r="EY39" s="202"/>
      <c r="EZ39" s="202"/>
      <c r="FA39" s="202"/>
      <c r="FB39" s="202"/>
      <c r="FC39" s="202"/>
      <c r="FD39" s="202"/>
      <c r="FE39" s="202"/>
      <c r="FF39" s="202"/>
      <c r="FG39" s="202"/>
      <c r="FH39" s="202"/>
      <c r="FI39" s="202"/>
      <c r="FJ39" s="202"/>
      <c r="FK39" s="203"/>
    </row>
    <row r="40" spans="1:167" ht="12" customHeight="1" thickBot="1">
      <c r="A40" s="206" t="s">
        <v>488</v>
      </c>
      <c r="B40" s="207"/>
      <c r="C40" s="207"/>
      <c r="D40" s="207"/>
      <c r="E40" s="207"/>
      <c r="F40" s="207"/>
      <c r="G40" s="207"/>
      <c r="H40" s="207"/>
      <c r="I40" s="207"/>
      <c r="J40" s="207"/>
      <c r="K40" s="207"/>
      <c r="L40" s="207"/>
      <c r="M40" s="207"/>
      <c r="N40" s="207"/>
      <c r="O40" s="207"/>
      <c r="P40" s="207"/>
      <c r="Q40" s="207"/>
      <c r="R40" s="207"/>
      <c r="S40" s="207"/>
      <c r="T40" s="207"/>
      <c r="U40" s="207"/>
      <c r="V40" s="207"/>
      <c r="W40" s="207"/>
      <c r="X40" s="207"/>
      <c r="Y40" s="207"/>
      <c r="Z40" s="207"/>
      <c r="AA40" s="207"/>
      <c r="AB40" s="207"/>
      <c r="AC40" s="207"/>
      <c r="AD40" s="208"/>
      <c r="AE40" s="209" t="s">
        <v>551</v>
      </c>
      <c r="AF40" s="201"/>
      <c r="AG40" s="201"/>
      <c r="AH40" s="201"/>
      <c r="AI40" s="201"/>
      <c r="AJ40" s="201"/>
      <c r="AK40" s="201"/>
      <c r="AL40" s="201"/>
      <c r="AM40" s="201"/>
      <c r="AN40" s="201"/>
      <c r="AO40" s="210" t="s">
        <v>46</v>
      </c>
      <c r="AP40" s="210"/>
      <c r="AQ40" s="210"/>
      <c r="AR40" s="210"/>
      <c r="AS40" s="210"/>
      <c r="AT40" s="210"/>
      <c r="AU40" s="210"/>
      <c r="AV40" s="210"/>
      <c r="AW40" s="210"/>
      <c r="AX40" s="210"/>
      <c r="AY40" s="201"/>
      <c r="AZ40" s="201"/>
      <c r="BA40" s="201"/>
      <c r="BB40" s="201"/>
      <c r="BC40" s="201"/>
      <c r="BD40" s="201"/>
      <c r="BE40" s="201"/>
      <c r="BF40" s="201"/>
      <c r="BG40" s="201"/>
      <c r="BH40" s="201"/>
      <c r="BI40" s="201"/>
      <c r="BJ40" s="201"/>
      <c r="BK40" s="201"/>
      <c r="BL40" s="201"/>
      <c r="BM40" s="201"/>
      <c r="BN40" s="201"/>
      <c r="BO40" s="201"/>
      <c r="BP40" s="201"/>
      <c r="BQ40" s="201"/>
      <c r="BR40" s="201"/>
      <c r="BS40" s="202"/>
      <c r="BT40" s="202"/>
      <c r="BU40" s="202"/>
      <c r="BV40" s="202"/>
      <c r="BW40" s="202"/>
      <c r="BX40" s="202"/>
      <c r="BY40" s="202"/>
      <c r="BZ40" s="202"/>
      <c r="CA40" s="202"/>
      <c r="CB40" s="202"/>
      <c r="CC40" s="202"/>
      <c r="CD40" s="202"/>
      <c r="CE40" s="202"/>
      <c r="CF40" s="202"/>
      <c r="CG40" s="202"/>
      <c r="CH40" s="202"/>
      <c r="CI40" s="202"/>
      <c r="CJ40" s="202"/>
      <c r="CK40" s="202"/>
      <c r="CL40" s="202"/>
      <c r="CM40" s="202"/>
      <c r="CN40" s="201"/>
      <c r="CO40" s="201"/>
      <c r="CP40" s="201"/>
      <c r="CQ40" s="201"/>
      <c r="CR40" s="201"/>
      <c r="CS40" s="201"/>
      <c r="CT40" s="201"/>
      <c r="CU40" s="201"/>
      <c r="CV40" s="201"/>
      <c r="CW40" s="201"/>
      <c r="CX40" s="201"/>
      <c r="CY40" s="201"/>
      <c r="CZ40" s="201"/>
      <c r="DA40" s="201"/>
      <c r="DB40" s="202"/>
      <c r="DC40" s="202"/>
      <c r="DD40" s="202"/>
      <c r="DE40" s="202"/>
      <c r="DF40" s="202"/>
      <c r="DG40" s="202"/>
      <c r="DH40" s="202"/>
      <c r="DI40" s="202"/>
      <c r="DJ40" s="202"/>
      <c r="DK40" s="202"/>
      <c r="DL40" s="202"/>
      <c r="DM40" s="202"/>
      <c r="DN40" s="202"/>
      <c r="DO40" s="202"/>
      <c r="DP40" s="202">
        <v>79920</v>
      </c>
      <c r="DQ40" s="202"/>
      <c r="DR40" s="202"/>
      <c r="DS40" s="202"/>
      <c r="DT40" s="202"/>
      <c r="DU40" s="202"/>
      <c r="DV40" s="202"/>
      <c r="DW40" s="202"/>
      <c r="DX40" s="202"/>
      <c r="DY40" s="202"/>
      <c r="DZ40" s="202"/>
      <c r="EA40" s="202"/>
      <c r="EB40" s="202"/>
      <c r="EC40" s="202"/>
      <c r="ED40" s="202"/>
      <c r="EE40" s="202"/>
      <c r="EF40" s="202"/>
      <c r="EG40" s="202"/>
      <c r="EH40" s="202"/>
      <c r="EI40" s="202"/>
      <c r="EJ40" s="202"/>
      <c r="EK40" s="202"/>
      <c r="EL40" s="202"/>
      <c r="EM40" s="202"/>
      <c r="EN40" s="202"/>
      <c r="EO40" s="202"/>
      <c r="EP40" s="202"/>
      <c r="EQ40" s="202"/>
      <c r="ER40" s="202"/>
      <c r="ES40" s="202"/>
      <c r="ET40" s="202"/>
      <c r="EU40" s="202"/>
      <c r="EV40" s="202"/>
      <c r="EW40" s="202"/>
      <c r="EX40" s="202"/>
      <c r="EY40" s="202"/>
      <c r="EZ40" s="202"/>
      <c r="FA40" s="202"/>
      <c r="FB40" s="202"/>
      <c r="FC40" s="202"/>
      <c r="FD40" s="202"/>
      <c r="FE40" s="202"/>
      <c r="FF40" s="202"/>
      <c r="FG40" s="202"/>
      <c r="FH40" s="202"/>
      <c r="FI40" s="202"/>
      <c r="FJ40" s="202"/>
      <c r="FK40" s="203"/>
    </row>
    <row r="41" spans="1:167" ht="12" customHeight="1" thickBot="1">
      <c r="A41" s="195" t="s">
        <v>487</v>
      </c>
      <c r="B41" s="195"/>
      <c r="C41" s="195"/>
      <c r="D41" s="195"/>
      <c r="E41" s="195"/>
      <c r="F41" s="195"/>
      <c r="G41" s="195"/>
      <c r="H41" s="195"/>
      <c r="I41" s="195"/>
      <c r="J41" s="195"/>
      <c r="K41" s="195"/>
      <c r="L41" s="195"/>
      <c r="M41" s="195"/>
      <c r="N41" s="195"/>
      <c r="O41" s="195"/>
      <c r="P41" s="195"/>
      <c r="Q41" s="195"/>
      <c r="R41" s="195"/>
      <c r="S41" s="195"/>
      <c r="T41" s="195"/>
      <c r="U41" s="195"/>
      <c r="V41" s="195"/>
      <c r="W41" s="195"/>
      <c r="X41" s="195"/>
      <c r="Y41" s="195"/>
      <c r="Z41" s="195"/>
      <c r="AA41" s="195"/>
      <c r="AB41" s="195"/>
      <c r="AC41" s="195"/>
      <c r="AD41" s="196"/>
      <c r="AE41" s="192" t="s">
        <v>551</v>
      </c>
      <c r="AF41" s="193"/>
      <c r="AG41" s="193"/>
      <c r="AH41" s="193"/>
      <c r="AI41" s="193"/>
      <c r="AJ41" s="193"/>
      <c r="AK41" s="193"/>
      <c r="AL41" s="193"/>
      <c r="AM41" s="193"/>
      <c r="AN41" s="194"/>
      <c r="AO41" s="189" t="s">
        <v>450</v>
      </c>
      <c r="AP41" s="190"/>
      <c r="AQ41" s="190"/>
      <c r="AR41" s="190"/>
      <c r="AS41" s="190"/>
      <c r="AT41" s="190"/>
      <c r="AU41" s="190"/>
      <c r="AV41" s="190"/>
      <c r="AW41" s="190"/>
      <c r="AX41" s="191"/>
      <c r="AY41" s="310"/>
      <c r="AZ41" s="193"/>
      <c r="BA41" s="193"/>
      <c r="BB41" s="193"/>
      <c r="BC41" s="193"/>
      <c r="BD41" s="193"/>
      <c r="BE41" s="193"/>
      <c r="BF41" s="193"/>
      <c r="BG41" s="193"/>
      <c r="BH41" s="194"/>
      <c r="BI41" s="310"/>
      <c r="BJ41" s="193"/>
      <c r="BK41" s="193"/>
      <c r="BL41" s="193"/>
      <c r="BM41" s="193"/>
      <c r="BN41" s="193"/>
      <c r="BO41" s="193"/>
      <c r="BP41" s="193"/>
      <c r="BQ41" s="193"/>
      <c r="BR41" s="194"/>
      <c r="BS41" s="197"/>
      <c r="BT41" s="198"/>
      <c r="BU41" s="198"/>
      <c r="BV41" s="198"/>
      <c r="BW41" s="198"/>
      <c r="BX41" s="198"/>
      <c r="BY41" s="198"/>
      <c r="BZ41" s="198"/>
      <c r="CA41" s="198"/>
      <c r="CB41" s="198"/>
      <c r="CC41" s="198"/>
      <c r="CD41" s="198"/>
      <c r="CE41" s="198"/>
      <c r="CF41" s="198"/>
      <c r="CG41" s="198"/>
      <c r="CH41" s="198"/>
      <c r="CI41" s="198"/>
      <c r="CJ41" s="198"/>
      <c r="CK41" s="198"/>
      <c r="CL41" s="198"/>
      <c r="CM41" s="199"/>
      <c r="CN41" s="310"/>
      <c r="CO41" s="193"/>
      <c r="CP41" s="193"/>
      <c r="CQ41" s="193"/>
      <c r="CR41" s="193"/>
      <c r="CS41" s="193"/>
      <c r="CT41" s="193"/>
      <c r="CU41" s="193"/>
      <c r="CV41" s="193"/>
      <c r="CW41" s="193"/>
      <c r="CX41" s="193"/>
      <c r="CY41" s="193"/>
      <c r="CZ41" s="193"/>
      <c r="DA41" s="194"/>
      <c r="DB41" s="197"/>
      <c r="DC41" s="198"/>
      <c r="DD41" s="198"/>
      <c r="DE41" s="198"/>
      <c r="DF41" s="198"/>
      <c r="DG41" s="198"/>
      <c r="DH41" s="198"/>
      <c r="DI41" s="198"/>
      <c r="DJ41" s="198"/>
      <c r="DK41" s="198"/>
      <c r="DL41" s="198"/>
      <c r="DM41" s="198"/>
      <c r="DN41" s="198"/>
      <c r="DO41" s="199"/>
      <c r="DP41" s="197"/>
      <c r="DQ41" s="198"/>
      <c r="DR41" s="198"/>
      <c r="DS41" s="198"/>
      <c r="DT41" s="198"/>
      <c r="DU41" s="198"/>
      <c r="DV41" s="198"/>
      <c r="DW41" s="198"/>
      <c r="DX41" s="198"/>
      <c r="DY41" s="198"/>
      <c r="DZ41" s="198"/>
      <c r="EA41" s="198"/>
      <c r="EB41" s="198"/>
      <c r="EC41" s="198"/>
      <c r="ED41" s="198"/>
      <c r="EE41" s="198"/>
      <c r="EF41" s="198"/>
      <c r="EG41" s="198"/>
      <c r="EH41" s="198"/>
      <c r="EI41" s="198"/>
      <c r="EJ41" s="198"/>
      <c r="EK41" s="198"/>
      <c r="EL41" s="198"/>
      <c r="EM41" s="199"/>
      <c r="EN41" s="197">
        <v>79920</v>
      </c>
      <c r="EO41" s="198"/>
      <c r="EP41" s="198"/>
      <c r="EQ41" s="198"/>
      <c r="ER41" s="198"/>
      <c r="ES41" s="198"/>
      <c r="ET41" s="198"/>
      <c r="EU41" s="198"/>
      <c r="EV41" s="198"/>
      <c r="EW41" s="198"/>
      <c r="EX41" s="198"/>
      <c r="EY41" s="198"/>
      <c r="EZ41" s="198"/>
      <c r="FA41" s="198"/>
      <c r="FB41" s="198"/>
      <c r="FC41" s="198"/>
      <c r="FD41" s="198"/>
      <c r="FE41" s="198"/>
      <c r="FF41" s="198"/>
      <c r="FG41" s="198"/>
      <c r="FH41" s="198"/>
      <c r="FI41" s="198"/>
      <c r="FJ41" s="198"/>
      <c r="FK41" s="200"/>
    </row>
    <row r="42" spans="1:167" ht="12" customHeight="1" thickBot="1">
      <c r="A42" s="206" t="s">
        <v>566</v>
      </c>
      <c r="B42" s="207"/>
      <c r="C42" s="207"/>
      <c r="D42" s="207"/>
      <c r="E42" s="207"/>
      <c r="F42" s="207"/>
      <c r="G42" s="207"/>
      <c r="H42" s="207"/>
      <c r="I42" s="207"/>
      <c r="J42" s="207"/>
      <c r="K42" s="207"/>
      <c r="L42" s="207"/>
      <c r="M42" s="207"/>
      <c r="N42" s="207"/>
      <c r="O42" s="207"/>
      <c r="P42" s="207"/>
      <c r="Q42" s="207"/>
      <c r="R42" s="207"/>
      <c r="S42" s="207"/>
      <c r="T42" s="207"/>
      <c r="U42" s="207"/>
      <c r="V42" s="207"/>
      <c r="W42" s="207"/>
      <c r="X42" s="207"/>
      <c r="Y42" s="207"/>
      <c r="Z42" s="207"/>
      <c r="AA42" s="207"/>
      <c r="AB42" s="207"/>
      <c r="AC42" s="207"/>
      <c r="AD42" s="208"/>
      <c r="AE42" s="209" t="s">
        <v>565</v>
      </c>
      <c r="AF42" s="201"/>
      <c r="AG42" s="201"/>
      <c r="AH42" s="201"/>
      <c r="AI42" s="201"/>
      <c r="AJ42" s="201"/>
      <c r="AK42" s="201"/>
      <c r="AL42" s="201"/>
      <c r="AM42" s="201"/>
      <c r="AN42" s="201"/>
      <c r="AO42" s="210" t="s">
        <v>46</v>
      </c>
      <c r="AP42" s="210"/>
      <c r="AQ42" s="210"/>
      <c r="AR42" s="210"/>
      <c r="AS42" s="210"/>
      <c r="AT42" s="210"/>
      <c r="AU42" s="210"/>
      <c r="AV42" s="210"/>
      <c r="AW42" s="210"/>
      <c r="AX42" s="210"/>
      <c r="AY42" s="310"/>
      <c r="AZ42" s="193"/>
      <c r="BA42" s="193"/>
      <c r="BB42" s="193"/>
      <c r="BC42" s="193"/>
      <c r="BD42" s="193"/>
      <c r="BE42" s="193"/>
      <c r="BF42" s="193"/>
      <c r="BG42" s="193"/>
      <c r="BH42" s="194"/>
      <c r="BI42" s="310"/>
      <c r="BJ42" s="193"/>
      <c r="BK42" s="193"/>
      <c r="BL42" s="193"/>
      <c r="BM42" s="193"/>
      <c r="BN42" s="193"/>
      <c r="BO42" s="193"/>
      <c r="BP42" s="193"/>
      <c r="BQ42" s="193"/>
      <c r="BR42" s="194"/>
      <c r="BS42" s="197"/>
      <c r="BT42" s="198"/>
      <c r="BU42" s="198"/>
      <c r="BV42" s="198"/>
      <c r="BW42" s="198"/>
      <c r="BX42" s="198"/>
      <c r="BY42" s="198"/>
      <c r="BZ42" s="198"/>
      <c r="CA42" s="198"/>
      <c r="CB42" s="198"/>
      <c r="CC42" s="198"/>
      <c r="CD42" s="198"/>
      <c r="CE42" s="198"/>
      <c r="CF42" s="198"/>
      <c r="CG42" s="198"/>
      <c r="CH42" s="198"/>
      <c r="CI42" s="198"/>
      <c r="CJ42" s="198"/>
      <c r="CK42" s="198"/>
      <c r="CL42" s="198"/>
      <c r="CM42" s="199"/>
      <c r="CN42" s="310"/>
      <c r="CO42" s="193"/>
      <c r="CP42" s="193"/>
      <c r="CQ42" s="193"/>
      <c r="CR42" s="193"/>
      <c r="CS42" s="193"/>
      <c r="CT42" s="193"/>
      <c r="CU42" s="193"/>
      <c r="CV42" s="193"/>
      <c r="CW42" s="193"/>
      <c r="CX42" s="193"/>
      <c r="CY42" s="193"/>
      <c r="CZ42" s="193"/>
      <c r="DA42" s="194"/>
      <c r="DB42" s="197"/>
      <c r="DC42" s="198"/>
      <c r="DD42" s="198"/>
      <c r="DE42" s="198"/>
      <c r="DF42" s="198"/>
      <c r="DG42" s="198"/>
      <c r="DH42" s="198"/>
      <c r="DI42" s="198"/>
      <c r="DJ42" s="198"/>
      <c r="DK42" s="198"/>
      <c r="DL42" s="198"/>
      <c r="DM42" s="198"/>
      <c r="DN42" s="198"/>
      <c r="DO42" s="199"/>
      <c r="DP42" s="197">
        <v>4999</v>
      </c>
      <c r="DQ42" s="198"/>
      <c r="DR42" s="198"/>
      <c r="DS42" s="198"/>
      <c r="DT42" s="198"/>
      <c r="DU42" s="198"/>
      <c r="DV42" s="198"/>
      <c r="DW42" s="198"/>
      <c r="DX42" s="198"/>
      <c r="DY42" s="198"/>
      <c r="DZ42" s="198"/>
      <c r="EA42" s="198"/>
      <c r="EB42" s="198"/>
      <c r="EC42" s="198"/>
      <c r="ED42" s="198"/>
      <c r="EE42" s="198"/>
      <c r="EF42" s="198"/>
      <c r="EG42" s="198"/>
      <c r="EH42" s="198"/>
      <c r="EI42" s="198"/>
      <c r="EJ42" s="198"/>
      <c r="EK42" s="198"/>
      <c r="EL42" s="198"/>
      <c r="EM42" s="199"/>
      <c r="EN42" s="197"/>
      <c r="EO42" s="198"/>
      <c r="EP42" s="198"/>
      <c r="EQ42" s="198"/>
      <c r="ER42" s="198"/>
      <c r="ES42" s="198"/>
      <c r="ET42" s="198"/>
      <c r="EU42" s="198"/>
      <c r="EV42" s="198"/>
      <c r="EW42" s="198"/>
      <c r="EX42" s="198"/>
      <c r="EY42" s="198"/>
      <c r="EZ42" s="198"/>
      <c r="FA42" s="198"/>
      <c r="FB42" s="198"/>
      <c r="FC42" s="198"/>
      <c r="FD42" s="198"/>
      <c r="FE42" s="198"/>
      <c r="FF42" s="198"/>
      <c r="FG42" s="198"/>
      <c r="FH42" s="198"/>
      <c r="FI42" s="198"/>
      <c r="FJ42" s="198"/>
      <c r="FK42" s="200"/>
    </row>
    <row r="43" spans="1:167" ht="12" customHeight="1" thickBot="1">
      <c r="A43" s="195" t="s">
        <v>567</v>
      </c>
      <c r="B43" s="195"/>
      <c r="C43" s="195"/>
      <c r="D43" s="195"/>
      <c r="E43" s="195"/>
      <c r="F43" s="195"/>
      <c r="G43" s="195"/>
      <c r="H43" s="195"/>
      <c r="I43" s="195"/>
      <c r="J43" s="195"/>
      <c r="K43" s="195"/>
      <c r="L43" s="195"/>
      <c r="M43" s="195"/>
      <c r="N43" s="195"/>
      <c r="O43" s="195"/>
      <c r="P43" s="195"/>
      <c r="Q43" s="195"/>
      <c r="R43" s="195"/>
      <c r="S43" s="195"/>
      <c r="T43" s="195"/>
      <c r="U43" s="195"/>
      <c r="V43" s="195"/>
      <c r="W43" s="195"/>
      <c r="X43" s="195"/>
      <c r="Y43" s="195"/>
      <c r="Z43" s="195"/>
      <c r="AA43" s="195"/>
      <c r="AB43" s="195"/>
      <c r="AC43" s="195"/>
      <c r="AD43" s="196"/>
      <c r="AE43" s="192" t="s">
        <v>565</v>
      </c>
      <c r="AF43" s="193"/>
      <c r="AG43" s="193"/>
      <c r="AH43" s="193"/>
      <c r="AI43" s="193"/>
      <c r="AJ43" s="193"/>
      <c r="AK43" s="193"/>
      <c r="AL43" s="193"/>
      <c r="AM43" s="193"/>
      <c r="AN43" s="194"/>
      <c r="AO43" s="189" t="s">
        <v>450</v>
      </c>
      <c r="AP43" s="190"/>
      <c r="AQ43" s="190"/>
      <c r="AR43" s="190"/>
      <c r="AS43" s="190"/>
      <c r="AT43" s="190"/>
      <c r="AU43" s="190"/>
      <c r="AV43" s="190"/>
      <c r="AW43" s="190"/>
      <c r="AX43" s="191"/>
      <c r="AY43" s="310"/>
      <c r="AZ43" s="193"/>
      <c r="BA43" s="193"/>
      <c r="BB43" s="193"/>
      <c r="BC43" s="193"/>
      <c r="BD43" s="193"/>
      <c r="BE43" s="193"/>
      <c r="BF43" s="193"/>
      <c r="BG43" s="193"/>
      <c r="BH43" s="194"/>
      <c r="BI43" s="310"/>
      <c r="BJ43" s="193"/>
      <c r="BK43" s="193"/>
      <c r="BL43" s="193"/>
      <c r="BM43" s="193"/>
      <c r="BN43" s="193"/>
      <c r="BO43" s="193"/>
      <c r="BP43" s="193"/>
      <c r="BQ43" s="193"/>
      <c r="BR43" s="194"/>
      <c r="BS43" s="197"/>
      <c r="BT43" s="198"/>
      <c r="BU43" s="198"/>
      <c r="BV43" s="198"/>
      <c r="BW43" s="198"/>
      <c r="BX43" s="198"/>
      <c r="BY43" s="198"/>
      <c r="BZ43" s="198"/>
      <c r="CA43" s="198"/>
      <c r="CB43" s="198"/>
      <c r="CC43" s="198"/>
      <c r="CD43" s="198"/>
      <c r="CE43" s="198"/>
      <c r="CF43" s="198"/>
      <c r="CG43" s="198"/>
      <c r="CH43" s="198"/>
      <c r="CI43" s="198"/>
      <c r="CJ43" s="198"/>
      <c r="CK43" s="198"/>
      <c r="CL43" s="198"/>
      <c r="CM43" s="199"/>
      <c r="CN43" s="310"/>
      <c r="CO43" s="193"/>
      <c r="CP43" s="193"/>
      <c r="CQ43" s="193"/>
      <c r="CR43" s="193"/>
      <c r="CS43" s="193"/>
      <c r="CT43" s="193"/>
      <c r="CU43" s="193"/>
      <c r="CV43" s="193"/>
      <c r="CW43" s="193"/>
      <c r="CX43" s="193"/>
      <c r="CY43" s="193"/>
      <c r="CZ43" s="193"/>
      <c r="DA43" s="194"/>
      <c r="DB43" s="197"/>
      <c r="DC43" s="198"/>
      <c r="DD43" s="198"/>
      <c r="DE43" s="198"/>
      <c r="DF43" s="198"/>
      <c r="DG43" s="198"/>
      <c r="DH43" s="198"/>
      <c r="DI43" s="198"/>
      <c r="DJ43" s="198"/>
      <c r="DK43" s="198"/>
      <c r="DL43" s="198"/>
      <c r="DM43" s="198"/>
      <c r="DN43" s="198"/>
      <c r="DO43" s="199"/>
      <c r="DP43" s="197"/>
      <c r="DQ43" s="198"/>
      <c r="DR43" s="198"/>
      <c r="DS43" s="198"/>
      <c r="DT43" s="198"/>
      <c r="DU43" s="198"/>
      <c r="DV43" s="198"/>
      <c r="DW43" s="198"/>
      <c r="DX43" s="198"/>
      <c r="DY43" s="198"/>
      <c r="DZ43" s="198"/>
      <c r="EA43" s="198"/>
      <c r="EB43" s="198"/>
      <c r="EC43" s="198"/>
      <c r="ED43" s="198"/>
      <c r="EE43" s="198"/>
      <c r="EF43" s="198"/>
      <c r="EG43" s="198"/>
      <c r="EH43" s="198"/>
      <c r="EI43" s="198"/>
      <c r="EJ43" s="198"/>
      <c r="EK43" s="198"/>
      <c r="EL43" s="198"/>
      <c r="EM43" s="199"/>
      <c r="EN43" s="197">
        <v>4999</v>
      </c>
      <c r="EO43" s="198"/>
      <c r="EP43" s="198"/>
      <c r="EQ43" s="198"/>
      <c r="ER43" s="198"/>
      <c r="ES43" s="198"/>
      <c r="ET43" s="198"/>
      <c r="EU43" s="198"/>
      <c r="EV43" s="198"/>
      <c r="EW43" s="198"/>
      <c r="EX43" s="198"/>
      <c r="EY43" s="198"/>
      <c r="EZ43" s="198"/>
      <c r="FA43" s="198"/>
      <c r="FB43" s="198"/>
      <c r="FC43" s="198"/>
      <c r="FD43" s="198"/>
      <c r="FE43" s="198"/>
      <c r="FF43" s="198"/>
      <c r="FG43" s="198"/>
      <c r="FH43" s="198"/>
      <c r="FI43" s="198"/>
      <c r="FJ43" s="198"/>
      <c r="FK43" s="200"/>
    </row>
    <row r="44" spans="1:167" ht="12" customHeight="1" thickBot="1">
      <c r="A44" s="206" t="s">
        <v>568</v>
      </c>
      <c r="B44" s="207"/>
      <c r="C44" s="207"/>
      <c r="D44" s="207"/>
      <c r="E44" s="207"/>
      <c r="F44" s="207"/>
      <c r="G44" s="207"/>
      <c r="H44" s="207"/>
      <c r="I44" s="207"/>
      <c r="J44" s="207"/>
      <c r="K44" s="207"/>
      <c r="L44" s="207"/>
      <c r="M44" s="207"/>
      <c r="N44" s="207"/>
      <c r="O44" s="207"/>
      <c r="P44" s="207"/>
      <c r="Q44" s="207"/>
      <c r="R44" s="207"/>
      <c r="S44" s="207"/>
      <c r="T44" s="207"/>
      <c r="U44" s="207"/>
      <c r="V44" s="207"/>
      <c r="W44" s="207"/>
      <c r="X44" s="207"/>
      <c r="Y44" s="207"/>
      <c r="Z44" s="207"/>
      <c r="AA44" s="207"/>
      <c r="AB44" s="207"/>
      <c r="AC44" s="207"/>
      <c r="AD44" s="208"/>
      <c r="AE44" s="192" t="s">
        <v>571</v>
      </c>
      <c r="AF44" s="193"/>
      <c r="AG44" s="193"/>
      <c r="AH44" s="193"/>
      <c r="AI44" s="193"/>
      <c r="AJ44" s="193"/>
      <c r="AK44" s="193"/>
      <c r="AL44" s="193"/>
      <c r="AM44" s="193"/>
      <c r="AN44" s="194"/>
      <c r="AO44" s="210" t="s">
        <v>46</v>
      </c>
      <c r="AP44" s="210"/>
      <c r="AQ44" s="210"/>
      <c r="AR44" s="210"/>
      <c r="AS44" s="210"/>
      <c r="AT44" s="210"/>
      <c r="AU44" s="210"/>
      <c r="AV44" s="210"/>
      <c r="AW44" s="210"/>
      <c r="AX44" s="210"/>
      <c r="AY44" s="310"/>
      <c r="AZ44" s="193"/>
      <c r="BA44" s="193"/>
      <c r="BB44" s="193"/>
      <c r="BC44" s="193"/>
      <c r="BD44" s="193"/>
      <c r="BE44" s="193"/>
      <c r="BF44" s="193"/>
      <c r="BG44" s="193"/>
      <c r="BH44" s="194"/>
      <c r="BI44" s="310"/>
      <c r="BJ44" s="193"/>
      <c r="BK44" s="193"/>
      <c r="BL44" s="193"/>
      <c r="BM44" s="193"/>
      <c r="BN44" s="193"/>
      <c r="BO44" s="193"/>
      <c r="BP44" s="193"/>
      <c r="BQ44" s="193"/>
      <c r="BR44" s="194"/>
      <c r="BS44" s="197"/>
      <c r="BT44" s="198"/>
      <c r="BU44" s="198"/>
      <c r="BV44" s="198"/>
      <c r="BW44" s="198"/>
      <c r="BX44" s="198"/>
      <c r="BY44" s="198"/>
      <c r="BZ44" s="198"/>
      <c r="CA44" s="198"/>
      <c r="CB44" s="198"/>
      <c r="CC44" s="198"/>
      <c r="CD44" s="198"/>
      <c r="CE44" s="198"/>
      <c r="CF44" s="198"/>
      <c r="CG44" s="198"/>
      <c r="CH44" s="198"/>
      <c r="CI44" s="198"/>
      <c r="CJ44" s="198"/>
      <c r="CK44" s="198"/>
      <c r="CL44" s="198"/>
      <c r="CM44" s="199"/>
      <c r="CN44" s="310"/>
      <c r="CO44" s="193"/>
      <c r="CP44" s="193"/>
      <c r="CQ44" s="193"/>
      <c r="CR44" s="193"/>
      <c r="CS44" s="193"/>
      <c r="CT44" s="193"/>
      <c r="CU44" s="193"/>
      <c r="CV44" s="193"/>
      <c r="CW44" s="193"/>
      <c r="CX44" s="193"/>
      <c r="CY44" s="193"/>
      <c r="CZ44" s="193"/>
      <c r="DA44" s="194"/>
      <c r="DB44" s="197"/>
      <c r="DC44" s="198"/>
      <c r="DD44" s="198"/>
      <c r="DE44" s="198"/>
      <c r="DF44" s="198"/>
      <c r="DG44" s="198"/>
      <c r="DH44" s="198"/>
      <c r="DI44" s="198"/>
      <c r="DJ44" s="198"/>
      <c r="DK44" s="198"/>
      <c r="DL44" s="198"/>
      <c r="DM44" s="198"/>
      <c r="DN44" s="198"/>
      <c r="DO44" s="199"/>
      <c r="DP44" s="197">
        <v>94967</v>
      </c>
      <c r="DQ44" s="198"/>
      <c r="DR44" s="198"/>
      <c r="DS44" s="198"/>
      <c r="DT44" s="198"/>
      <c r="DU44" s="198"/>
      <c r="DV44" s="198"/>
      <c r="DW44" s="198"/>
      <c r="DX44" s="198"/>
      <c r="DY44" s="198"/>
      <c r="DZ44" s="198"/>
      <c r="EA44" s="198"/>
      <c r="EB44" s="198"/>
      <c r="EC44" s="198"/>
      <c r="ED44" s="198"/>
      <c r="EE44" s="198"/>
      <c r="EF44" s="198"/>
      <c r="EG44" s="198"/>
      <c r="EH44" s="198"/>
      <c r="EI44" s="198"/>
      <c r="EJ44" s="198"/>
      <c r="EK44" s="198"/>
      <c r="EL44" s="198"/>
      <c r="EM44" s="199"/>
      <c r="EN44" s="197"/>
      <c r="EO44" s="198"/>
      <c r="EP44" s="198"/>
      <c r="EQ44" s="198"/>
      <c r="ER44" s="198"/>
      <c r="ES44" s="198"/>
      <c r="ET44" s="198"/>
      <c r="EU44" s="198"/>
      <c r="EV44" s="198"/>
      <c r="EW44" s="198"/>
      <c r="EX44" s="198"/>
      <c r="EY44" s="198"/>
      <c r="EZ44" s="198"/>
      <c r="FA44" s="198"/>
      <c r="FB44" s="198"/>
      <c r="FC44" s="198"/>
      <c r="FD44" s="198"/>
      <c r="FE44" s="198"/>
      <c r="FF44" s="198"/>
      <c r="FG44" s="198"/>
      <c r="FH44" s="198"/>
      <c r="FI44" s="198"/>
      <c r="FJ44" s="198"/>
      <c r="FK44" s="200"/>
    </row>
    <row r="45" spans="1:167" ht="12" customHeight="1" thickBot="1">
      <c r="A45" s="195" t="s">
        <v>569</v>
      </c>
      <c r="B45" s="195"/>
      <c r="C45" s="195"/>
      <c r="D45" s="195"/>
      <c r="E45" s="195"/>
      <c r="F45" s="195"/>
      <c r="G45" s="195"/>
      <c r="H45" s="195"/>
      <c r="I45" s="195"/>
      <c r="J45" s="195"/>
      <c r="K45" s="195"/>
      <c r="L45" s="195"/>
      <c r="M45" s="195"/>
      <c r="N45" s="195"/>
      <c r="O45" s="195"/>
      <c r="P45" s="195"/>
      <c r="Q45" s="195"/>
      <c r="R45" s="195"/>
      <c r="S45" s="195"/>
      <c r="T45" s="195"/>
      <c r="U45" s="195"/>
      <c r="V45" s="195"/>
      <c r="W45" s="195"/>
      <c r="X45" s="195"/>
      <c r="Y45" s="195"/>
      <c r="Z45" s="195"/>
      <c r="AA45" s="195"/>
      <c r="AB45" s="195"/>
      <c r="AC45" s="195"/>
      <c r="AD45" s="196"/>
      <c r="AE45" s="192" t="s">
        <v>571</v>
      </c>
      <c r="AF45" s="193"/>
      <c r="AG45" s="193"/>
      <c r="AH45" s="193"/>
      <c r="AI45" s="193"/>
      <c r="AJ45" s="193"/>
      <c r="AK45" s="193"/>
      <c r="AL45" s="193"/>
      <c r="AM45" s="193"/>
      <c r="AN45" s="194"/>
      <c r="AO45" s="189" t="s">
        <v>450</v>
      </c>
      <c r="AP45" s="190"/>
      <c r="AQ45" s="190"/>
      <c r="AR45" s="190"/>
      <c r="AS45" s="190"/>
      <c r="AT45" s="190"/>
      <c r="AU45" s="190"/>
      <c r="AV45" s="190"/>
      <c r="AW45" s="190"/>
      <c r="AX45" s="191"/>
      <c r="AY45" s="310"/>
      <c r="AZ45" s="193"/>
      <c r="BA45" s="193"/>
      <c r="BB45" s="193"/>
      <c r="BC45" s="193"/>
      <c r="BD45" s="193"/>
      <c r="BE45" s="193"/>
      <c r="BF45" s="193"/>
      <c r="BG45" s="193"/>
      <c r="BH45" s="194"/>
      <c r="BI45" s="310"/>
      <c r="BJ45" s="193"/>
      <c r="BK45" s="193"/>
      <c r="BL45" s="193"/>
      <c r="BM45" s="193"/>
      <c r="BN45" s="193"/>
      <c r="BO45" s="193"/>
      <c r="BP45" s="193"/>
      <c r="BQ45" s="193"/>
      <c r="BR45" s="194"/>
      <c r="BS45" s="197"/>
      <c r="BT45" s="198"/>
      <c r="BU45" s="198"/>
      <c r="BV45" s="198"/>
      <c r="BW45" s="198"/>
      <c r="BX45" s="198"/>
      <c r="BY45" s="198"/>
      <c r="BZ45" s="198"/>
      <c r="CA45" s="198"/>
      <c r="CB45" s="198"/>
      <c r="CC45" s="198"/>
      <c r="CD45" s="198"/>
      <c r="CE45" s="198"/>
      <c r="CF45" s="198"/>
      <c r="CG45" s="198"/>
      <c r="CH45" s="198"/>
      <c r="CI45" s="198"/>
      <c r="CJ45" s="198"/>
      <c r="CK45" s="198"/>
      <c r="CL45" s="198"/>
      <c r="CM45" s="199"/>
      <c r="CN45" s="310"/>
      <c r="CO45" s="193"/>
      <c r="CP45" s="193"/>
      <c r="CQ45" s="193"/>
      <c r="CR45" s="193"/>
      <c r="CS45" s="193"/>
      <c r="CT45" s="193"/>
      <c r="CU45" s="193"/>
      <c r="CV45" s="193"/>
      <c r="CW45" s="193"/>
      <c r="CX45" s="193"/>
      <c r="CY45" s="193"/>
      <c r="CZ45" s="193"/>
      <c r="DA45" s="194"/>
      <c r="DB45" s="197"/>
      <c r="DC45" s="198"/>
      <c r="DD45" s="198"/>
      <c r="DE45" s="198"/>
      <c r="DF45" s="198"/>
      <c r="DG45" s="198"/>
      <c r="DH45" s="198"/>
      <c r="DI45" s="198"/>
      <c r="DJ45" s="198"/>
      <c r="DK45" s="198"/>
      <c r="DL45" s="198"/>
      <c r="DM45" s="198"/>
      <c r="DN45" s="198"/>
      <c r="DO45" s="199"/>
      <c r="DP45" s="197"/>
      <c r="DQ45" s="198"/>
      <c r="DR45" s="198"/>
      <c r="DS45" s="198"/>
      <c r="DT45" s="198"/>
      <c r="DU45" s="198"/>
      <c r="DV45" s="198"/>
      <c r="DW45" s="198"/>
      <c r="DX45" s="198"/>
      <c r="DY45" s="198"/>
      <c r="DZ45" s="198"/>
      <c r="EA45" s="198"/>
      <c r="EB45" s="198"/>
      <c r="EC45" s="198"/>
      <c r="ED45" s="198"/>
      <c r="EE45" s="198"/>
      <c r="EF45" s="198"/>
      <c r="EG45" s="198"/>
      <c r="EH45" s="198"/>
      <c r="EI45" s="198"/>
      <c r="EJ45" s="198"/>
      <c r="EK45" s="198"/>
      <c r="EL45" s="198"/>
      <c r="EM45" s="199"/>
      <c r="EN45" s="197">
        <v>94967</v>
      </c>
      <c r="EO45" s="198"/>
      <c r="EP45" s="198"/>
      <c r="EQ45" s="198"/>
      <c r="ER45" s="198"/>
      <c r="ES45" s="198"/>
      <c r="ET45" s="198"/>
      <c r="EU45" s="198"/>
      <c r="EV45" s="198"/>
      <c r="EW45" s="198"/>
      <c r="EX45" s="198"/>
      <c r="EY45" s="198"/>
      <c r="EZ45" s="198"/>
      <c r="FA45" s="198"/>
      <c r="FB45" s="198"/>
      <c r="FC45" s="198"/>
      <c r="FD45" s="198"/>
      <c r="FE45" s="198"/>
      <c r="FF45" s="198"/>
      <c r="FG45" s="198"/>
      <c r="FH45" s="198"/>
      <c r="FI45" s="198"/>
      <c r="FJ45" s="198"/>
      <c r="FK45" s="200"/>
    </row>
    <row r="46" spans="1:167" ht="12" customHeight="1" thickBot="1">
      <c r="A46" s="206" t="s">
        <v>557</v>
      </c>
      <c r="B46" s="207"/>
      <c r="C46" s="207"/>
      <c r="D46" s="207"/>
      <c r="E46" s="207"/>
      <c r="F46" s="207"/>
      <c r="G46" s="207"/>
      <c r="H46" s="207"/>
      <c r="I46" s="207"/>
      <c r="J46" s="207"/>
      <c r="K46" s="207"/>
      <c r="L46" s="207"/>
      <c r="M46" s="207"/>
      <c r="N46" s="207"/>
      <c r="O46" s="207"/>
      <c r="P46" s="207"/>
      <c r="Q46" s="207"/>
      <c r="R46" s="207"/>
      <c r="S46" s="207"/>
      <c r="T46" s="207"/>
      <c r="U46" s="207"/>
      <c r="V46" s="207"/>
      <c r="W46" s="207"/>
      <c r="X46" s="207"/>
      <c r="Y46" s="207"/>
      <c r="Z46" s="207"/>
      <c r="AA46" s="207"/>
      <c r="AB46" s="207"/>
      <c r="AC46" s="207"/>
      <c r="AD46" s="208"/>
      <c r="AE46" s="209" t="s">
        <v>570</v>
      </c>
      <c r="AF46" s="201"/>
      <c r="AG46" s="201"/>
      <c r="AH46" s="201"/>
      <c r="AI46" s="201"/>
      <c r="AJ46" s="201"/>
      <c r="AK46" s="201"/>
      <c r="AL46" s="201"/>
      <c r="AM46" s="201"/>
      <c r="AN46" s="201"/>
      <c r="AO46" s="210" t="s">
        <v>46</v>
      </c>
      <c r="AP46" s="210"/>
      <c r="AQ46" s="210"/>
      <c r="AR46" s="210"/>
      <c r="AS46" s="210"/>
      <c r="AT46" s="210"/>
      <c r="AU46" s="210"/>
      <c r="AV46" s="210"/>
      <c r="AW46" s="210"/>
      <c r="AX46" s="210"/>
      <c r="AY46" s="201"/>
      <c r="AZ46" s="201"/>
      <c r="BA46" s="201"/>
      <c r="BB46" s="201"/>
      <c r="BC46" s="201"/>
      <c r="BD46" s="201"/>
      <c r="BE46" s="201"/>
      <c r="BF46" s="201"/>
      <c r="BG46" s="201"/>
      <c r="BH46" s="201"/>
      <c r="BI46" s="201"/>
      <c r="BJ46" s="201"/>
      <c r="BK46" s="201"/>
      <c r="BL46" s="201"/>
      <c r="BM46" s="201"/>
      <c r="BN46" s="201"/>
      <c r="BO46" s="201"/>
      <c r="BP46" s="201"/>
      <c r="BQ46" s="201"/>
      <c r="BR46" s="201"/>
      <c r="BS46" s="202"/>
      <c r="BT46" s="202"/>
      <c r="BU46" s="202"/>
      <c r="BV46" s="202"/>
      <c r="BW46" s="202"/>
      <c r="BX46" s="202"/>
      <c r="BY46" s="202"/>
      <c r="BZ46" s="202"/>
      <c r="CA46" s="202"/>
      <c r="CB46" s="202"/>
      <c r="CC46" s="202"/>
      <c r="CD46" s="202"/>
      <c r="CE46" s="202"/>
      <c r="CF46" s="202"/>
      <c r="CG46" s="202"/>
      <c r="CH46" s="202"/>
      <c r="CI46" s="202"/>
      <c r="CJ46" s="202"/>
      <c r="CK46" s="202"/>
      <c r="CL46" s="202"/>
      <c r="CM46" s="202"/>
      <c r="CN46" s="201"/>
      <c r="CO46" s="201"/>
      <c r="CP46" s="201"/>
      <c r="CQ46" s="201"/>
      <c r="CR46" s="201"/>
      <c r="CS46" s="201"/>
      <c r="CT46" s="201"/>
      <c r="CU46" s="201"/>
      <c r="CV46" s="201"/>
      <c r="CW46" s="201"/>
      <c r="CX46" s="201"/>
      <c r="CY46" s="201"/>
      <c r="CZ46" s="201"/>
      <c r="DA46" s="201"/>
      <c r="DB46" s="202"/>
      <c r="DC46" s="202"/>
      <c r="DD46" s="202"/>
      <c r="DE46" s="202"/>
      <c r="DF46" s="202"/>
      <c r="DG46" s="202"/>
      <c r="DH46" s="202"/>
      <c r="DI46" s="202"/>
      <c r="DJ46" s="202"/>
      <c r="DK46" s="202"/>
      <c r="DL46" s="202"/>
      <c r="DM46" s="202"/>
      <c r="DN46" s="202"/>
      <c r="DO46" s="202"/>
      <c r="DP46" s="202">
        <v>35000</v>
      </c>
      <c r="DQ46" s="202"/>
      <c r="DR46" s="202"/>
      <c r="DS46" s="202"/>
      <c r="DT46" s="202"/>
      <c r="DU46" s="202"/>
      <c r="DV46" s="202"/>
      <c r="DW46" s="202"/>
      <c r="DX46" s="202"/>
      <c r="DY46" s="202"/>
      <c r="DZ46" s="202"/>
      <c r="EA46" s="202"/>
      <c r="EB46" s="202"/>
      <c r="EC46" s="202"/>
      <c r="ED46" s="202"/>
      <c r="EE46" s="202"/>
      <c r="EF46" s="202"/>
      <c r="EG46" s="202"/>
      <c r="EH46" s="202"/>
      <c r="EI46" s="202"/>
      <c r="EJ46" s="202"/>
      <c r="EK46" s="202"/>
      <c r="EL46" s="202"/>
      <c r="EM46" s="202"/>
      <c r="EN46" s="202"/>
      <c r="EO46" s="202"/>
      <c r="EP46" s="202"/>
      <c r="EQ46" s="202"/>
      <c r="ER46" s="202"/>
      <c r="ES46" s="202"/>
      <c r="ET46" s="202"/>
      <c r="EU46" s="202"/>
      <c r="EV46" s="202"/>
      <c r="EW46" s="202"/>
      <c r="EX46" s="202"/>
      <c r="EY46" s="202"/>
      <c r="EZ46" s="202"/>
      <c r="FA46" s="202"/>
      <c r="FB46" s="202"/>
      <c r="FC46" s="202"/>
      <c r="FD46" s="202"/>
      <c r="FE46" s="202"/>
      <c r="FF46" s="202"/>
      <c r="FG46" s="202"/>
      <c r="FH46" s="202"/>
      <c r="FI46" s="202"/>
      <c r="FJ46" s="202"/>
      <c r="FK46" s="203"/>
    </row>
    <row r="47" spans="1:167" ht="12" customHeight="1" thickBot="1">
      <c r="A47" s="206" t="s">
        <v>558</v>
      </c>
      <c r="B47" s="207"/>
      <c r="C47" s="207"/>
      <c r="D47" s="207"/>
      <c r="E47" s="207"/>
      <c r="F47" s="207"/>
      <c r="G47" s="207"/>
      <c r="H47" s="207"/>
      <c r="I47" s="207"/>
      <c r="J47" s="207"/>
      <c r="K47" s="207"/>
      <c r="L47" s="207"/>
      <c r="M47" s="207"/>
      <c r="N47" s="207"/>
      <c r="O47" s="207"/>
      <c r="P47" s="207"/>
      <c r="Q47" s="207"/>
      <c r="R47" s="207"/>
      <c r="S47" s="207"/>
      <c r="T47" s="207"/>
      <c r="U47" s="207"/>
      <c r="V47" s="207"/>
      <c r="W47" s="207"/>
      <c r="X47" s="207"/>
      <c r="Y47" s="207"/>
      <c r="Z47" s="207"/>
      <c r="AA47" s="207"/>
      <c r="AB47" s="207"/>
      <c r="AC47" s="207"/>
      <c r="AD47" s="208"/>
      <c r="AE47" s="209" t="s">
        <v>570</v>
      </c>
      <c r="AF47" s="201"/>
      <c r="AG47" s="201"/>
      <c r="AH47" s="201"/>
      <c r="AI47" s="201"/>
      <c r="AJ47" s="201"/>
      <c r="AK47" s="201"/>
      <c r="AL47" s="201"/>
      <c r="AM47" s="201"/>
      <c r="AN47" s="201"/>
      <c r="AO47" s="308" t="s">
        <v>450</v>
      </c>
      <c r="AP47" s="308"/>
      <c r="AQ47" s="308"/>
      <c r="AR47" s="308"/>
      <c r="AS47" s="308"/>
      <c r="AT47" s="308"/>
      <c r="AU47" s="308"/>
      <c r="AV47" s="308"/>
      <c r="AW47" s="308"/>
      <c r="AX47" s="308"/>
      <c r="AY47" s="307"/>
      <c r="AZ47" s="307"/>
      <c r="BA47" s="307"/>
      <c r="BB47" s="307"/>
      <c r="BC47" s="307"/>
      <c r="BD47" s="307"/>
      <c r="BE47" s="307"/>
      <c r="BF47" s="307"/>
      <c r="BG47" s="307"/>
      <c r="BH47" s="307"/>
      <c r="BI47" s="307"/>
      <c r="BJ47" s="307"/>
      <c r="BK47" s="307"/>
      <c r="BL47" s="307"/>
      <c r="BM47" s="307"/>
      <c r="BN47" s="307"/>
      <c r="BO47" s="307"/>
      <c r="BP47" s="307"/>
      <c r="BQ47" s="307"/>
      <c r="BR47" s="307"/>
      <c r="BS47" s="302"/>
      <c r="BT47" s="302"/>
      <c r="BU47" s="302"/>
      <c r="BV47" s="302"/>
      <c r="BW47" s="302"/>
      <c r="BX47" s="302"/>
      <c r="BY47" s="302"/>
      <c r="BZ47" s="302"/>
      <c r="CA47" s="302"/>
      <c r="CB47" s="302"/>
      <c r="CC47" s="302"/>
      <c r="CD47" s="302"/>
      <c r="CE47" s="302"/>
      <c r="CF47" s="302"/>
      <c r="CG47" s="302"/>
      <c r="CH47" s="302"/>
      <c r="CI47" s="302"/>
      <c r="CJ47" s="302"/>
      <c r="CK47" s="302"/>
      <c r="CL47" s="302"/>
      <c r="CM47" s="302"/>
      <c r="CN47" s="309"/>
      <c r="CO47" s="309"/>
      <c r="CP47" s="309"/>
      <c r="CQ47" s="309"/>
      <c r="CR47" s="309"/>
      <c r="CS47" s="309"/>
      <c r="CT47" s="309"/>
      <c r="CU47" s="309"/>
      <c r="CV47" s="309"/>
      <c r="CW47" s="309"/>
      <c r="CX47" s="309"/>
      <c r="CY47" s="309"/>
      <c r="CZ47" s="309"/>
      <c r="DA47" s="309"/>
      <c r="DB47" s="302"/>
      <c r="DC47" s="302"/>
      <c r="DD47" s="302"/>
      <c r="DE47" s="302"/>
      <c r="DF47" s="302"/>
      <c r="DG47" s="302"/>
      <c r="DH47" s="302"/>
      <c r="DI47" s="302"/>
      <c r="DJ47" s="302"/>
      <c r="DK47" s="302"/>
      <c r="DL47" s="302"/>
      <c r="DM47" s="302"/>
      <c r="DN47" s="302"/>
      <c r="DO47" s="302"/>
      <c r="DP47" s="302"/>
      <c r="DQ47" s="302"/>
      <c r="DR47" s="302"/>
      <c r="DS47" s="302"/>
      <c r="DT47" s="302"/>
      <c r="DU47" s="302"/>
      <c r="DV47" s="302"/>
      <c r="DW47" s="302"/>
      <c r="DX47" s="302"/>
      <c r="DY47" s="302"/>
      <c r="DZ47" s="302"/>
      <c r="EA47" s="302"/>
      <c r="EB47" s="302"/>
      <c r="EC47" s="302"/>
      <c r="ED47" s="302"/>
      <c r="EE47" s="302"/>
      <c r="EF47" s="302"/>
      <c r="EG47" s="302"/>
      <c r="EH47" s="302"/>
      <c r="EI47" s="302"/>
      <c r="EJ47" s="302"/>
      <c r="EK47" s="302"/>
      <c r="EL47" s="302"/>
      <c r="EM47" s="302"/>
      <c r="EN47" s="302">
        <v>35000</v>
      </c>
      <c r="EO47" s="302"/>
      <c r="EP47" s="302"/>
      <c r="EQ47" s="302"/>
      <c r="ER47" s="302"/>
      <c r="ES47" s="302"/>
      <c r="ET47" s="302"/>
      <c r="EU47" s="302"/>
      <c r="EV47" s="302"/>
      <c r="EW47" s="302"/>
      <c r="EX47" s="302"/>
      <c r="EY47" s="302"/>
      <c r="EZ47" s="302"/>
      <c r="FA47" s="302"/>
      <c r="FB47" s="302"/>
      <c r="FC47" s="302"/>
      <c r="FD47" s="302"/>
      <c r="FE47" s="302"/>
      <c r="FF47" s="302"/>
      <c r="FG47" s="302"/>
      <c r="FH47" s="302"/>
      <c r="FI47" s="302"/>
      <c r="FJ47" s="302"/>
      <c r="FK47" s="303"/>
    </row>
    <row r="48" spans="1:167" ht="12" customHeight="1" thickBot="1">
      <c r="A48" s="71"/>
      <c r="B48" s="71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1"/>
      <c r="W48" s="71"/>
      <c r="X48" s="71"/>
      <c r="Y48" s="71"/>
      <c r="Z48" s="71"/>
      <c r="AA48" s="71"/>
      <c r="AB48" s="71"/>
      <c r="AC48" s="71"/>
      <c r="AD48" s="71"/>
      <c r="AE48" s="71"/>
      <c r="AF48" s="71"/>
      <c r="AG48" s="71"/>
      <c r="AH48" s="71"/>
      <c r="AI48" s="71"/>
      <c r="AJ48" s="71"/>
      <c r="AK48" s="71"/>
      <c r="AL48" s="71"/>
      <c r="AM48" s="71"/>
      <c r="AN48" s="71"/>
      <c r="AO48" s="71"/>
      <c r="AP48" s="71"/>
      <c r="AQ48" s="71"/>
      <c r="AR48" s="71"/>
      <c r="AS48" s="71"/>
      <c r="AT48" s="71"/>
      <c r="AU48" s="71"/>
      <c r="AV48" s="71"/>
      <c r="AW48" s="71"/>
      <c r="AX48" s="71"/>
      <c r="AY48" s="71"/>
      <c r="AZ48" s="71"/>
      <c r="BA48" s="71"/>
      <c r="BB48" s="71"/>
      <c r="BC48" s="71"/>
      <c r="BD48" s="71"/>
      <c r="BE48" s="71"/>
      <c r="BF48" s="71"/>
      <c r="BG48" s="71"/>
      <c r="BH48" s="71"/>
      <c r="BI48" s="71"/>
      <c r="BJ48" s="71"/>
      <c r="BK48" s="71"/>
      <c r="BL48" s="71"/>
      <c r="BM48" s="71"/>
      <c r="BN48" s="71"/>
      <c r="BO48" s="71"/>
      <c r="BP48" s="71"/>
      <c r="BQ48" s="72" t="s">
        <v>296</v>
      </c>
      <c r="BR48" s="71"/>
      <c r="BS48" s="299"/>
      <c r="BT48" s="300"/>
      <c r="BU48" s="300"/>
      <c r="BV48" s="300"/>
      <c r="BW48" s="300"/>
      <c r="BX48" s="300"/>
      <c r="BY48" s="300"/>
      <c r="BZ48" s="300"/>
      <c r="CA48" s="300"/>
      <c r="CB48" s="300"/>
      <c r="CC48" s="300"/>
      <c r="CD48" s="300"/>
      <c r="CE48" s="300"/>
      <c r="CF48" s="300"/>
      <c r="CG48" s="300"/>
      <c r="CH48" s="300"/>
      <c r="CI48" s="300"/>
      <c r="CJ48" s="300"/>
      <c r="CK48" s="300"/>
      <c r="CL48" s="300"/>
      <c r="CM48" s="301"/>
      <c r="CN48" s="296" t="s">
        <v>109</v>
      </c>
      <c r="CO48" s="296"/>
      <c r="CP48" s="296"/>
      <c r="CQ48" s="296"/>
      <c r="CR48" s="296"/>
      <c r="CS48" s="296"/>
      <c r="CT48" s="296"/>
      <c r="CU48" s="296"/>
      <c r="CV48" s="296"/>
      <c r="CW48" s="296"/>
      <c r="CX48" s="296"/>
      <c r="CY48" s="296"/>
      <c r="CZ48" s="296"/>
      <c r="DA48" s="296"/>
      <c r="DB48" s="297"/>
      <c r="DC48" s="297"/>
      <c r="DD48" s="297"/>
      <c r="DE48" s="297"/>
      <c r="DF48" s="297"/>
      <c r="DG48" s="297"/>
      <c r="DH48" s="297"/>
      <c r="DI48" s="297"/>
      <c r="DJ48" s="297"/>
      <c r="DK48" s="297"/>
      <c r="DL48" s="297"/>
      <c r="DM48" s="297"/>
      <c r="DN48" s="297"/>
      <c r="DO48" s="297"/>
      <c r="DP48" s="298">
        <f>DP38+DP40+DP42+DP44+DP46</f>
        <v>348086</v>
      </c>
      <c r="DQ48" s="298"/>
      <c r="DR48" s="298"/>
      <c r="DS48" s="298"/>
      <c r="DT48" s="298"/>
      <c r="DU48" s="298"/>
      <c r="DV48" s="298"/>
      <c r="DW48" s="298"/>
      <c r="DX48" s="298"/>
      <c r="DY48" s="298"/>
      <c r="DZ48" s="298"/>
      <c r="EA48" s="298"/>
      <c r="EB48" s="298"/>
      <c r="EC48" s="298"/>
      <c r="ED48" s="298"/>
      <c r="EE48" s="298"/>
      <c r="EF48" s="298"/>
      <c r="EG48" s="298"/>
      <c r="EH48" s="298"/>
      <c r="EI48" s="298"/>
      <c r="EJ48" s="298"/>
      <c r="EK48" s="298"/>
      <c r="EL48" s="298"/>
      <c r="EM48" s="298"/>
      <c r="EN48" s="298">
        <f>EN39+EN43+EN45+EN47+EN41</f>
        <v>348086</v>
      </c>
      <c r="EO48" s="298"/>
      <c r="EP48" s="298"/>
      <c r="EQ48" s="298"/>
      <c r="ER48" s="298"/>
      <c r="ES48" s="298"/>
      <c r="ET48" s="298"/>
      <c r="EU48" s="298"/>
      <c r="EV48" s="298"/>
      <c r="EW48" s="298"/>
      <c r="EX48" s="298"/>
      <c r="EY48" s="298"/>
      <c r="EZ48" s="298"/>
      <c r="FA48" s="298"/>
      <c r="FB48" s="298"/>
      <c r="FC48" s="298"/>
      <c r="FD48" s="298"/>
      <c r="FE48" s="298"/>
      <c r="FF48" s="298"/>
      <c r="FG48" s="298"/>
      <c r="FH48" s="298"/>
      <c r="FI48" s="298"/>
      <c r="FJ48" s="298"/>
      <c r="FK48" s="298"/>
    </row>
    <row r="49" ht="12" customHeight="1" thickBot="1"/>
    <row r="50" spans="1:167" ht="12" customHeight="1">
      <c r="A50" s="58"/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8"/>
      <c r="AC50" s="58"/>
      <c r="AD50" s="58"/>
      <c r="AE50" s="58"/>
      <c r="AF50" s="58"/>
      <c r="AG50" s="58"/>
      <c r="AH50" s="58"/>
      <c r="AI50" s="58"/>
      <c r="AJ50" s="58"/>
      <c r="AK50" s="58"/>
      <c r="AL50" s="58"/>
      <c r="AM50" s="58"/>
      <c r="AN50" s="58"/>
      <c r="AO50" s="58"/>
      <c r="AP50" s="58"/>
      <c r="AQ50" s="58"/>
      <c r="AR50" s="58"/>
      <c r="AS50" s="58"/>
      <c r="AT50" s="58"/>
      <c r="AU50" s="58"/>
      <c r="AV50" s="58"/>
      <c r="AW50" s="58"/>
      <c r="AX50" s="58"/>
      <c r="AY50" s="58"/>
      <c r="AZ50" s="58"/>
      <c r="BA50" s="58"/>
      <c r="BB50" s="58"/>
      <c r="BC50" s="58"/>
      <c r="BD50" s="58"/>
      <c r="BE50" s="58"/>
      <c r="BF50" s="58"/>
      <c r="BG50" s="58"/>
      <c r="BH50" s="58"/>
      <c r="BI50" s="58"/>
      <c r="BJ50" s="58"/>
      <c r="BK50" s="58"/>
      <c r="BL50" s="58"/>
      <c r="BM50" s="58"/>
      <c r="BN50" s="58"/>
      <c r="BO50" s="58"/>
      <c r="BP50" s="58"/>
      <c r="BQ50" s="58"/>
      <c r="BR50" s="58"/>
      <c r="BS50" s="58"/>
      <c r="BT50" s="58"/>
      <c r="BU50" s="58"/>
      <c r="BV50" s="58"/>
      <c r="BW50" s="58"/>
      <c r="BX50" s="58"/>
      <c r="BY50" s="58"/>
      <c r="BZ50" s="58"/>
      <c r="CA50" s="58"/>
      <c r="CB50" s="58"/>
      <c r="CC50" s="58"/>
      <c r="CD50" s="58"/>
      <c r="CE50" s="58"/>
      <c r="CF50" s="58"/>
      <c r="CG50" s="58"/>
      <c r="CH50" s="58"/>
      <c r="CI50" s="58"/>
      <c r="CJ50" s="58"/>
      <c r="CK50" s="58"/>
      <c r="CL50" s="58"/>
      <c r="CM50" s="58"/>
      <c r="CN50" s="58"/>
      <c r="CO50" s="58"/>
      <c r="CP50" s="58"/>
      <c r="CQ50" s="58"/>
      <c r="CR50" s="58"/>
      <c r="CS50" s="58"/>
      <c r="CT50" s="58"/>
      <c r="CU50" s="58"/>
      <c r="CV50" s="58"/>
      <c r="CW50" s="58"/>
      <c r="CX50" s="58"/>
      <c r="CY50" s="58"/>
      <c r="CZ50" s="58"/>
      <c r="DA50" s="58"/>
      <c r="DB50" s="58"/>
      <c r="DC50" s="58"/>
      <c r="DD50" s="58"/>
      <c r="DE50" s="58"/>
      <c r="DF50" s="58"/>
      <c r="DG50" s="58"/>
      <c r="DH50" s="58"/>
      <c r="DI50" s="58"/>
      <c r="DJ50" s="58"/>
      <c r="DK50" s="58"/>
      <c r="DL50" s="58"/>
      <c r="DM50" s="58"/>
      <c r="DN50" s="58"/>
      <c r="DO50" s="58"/>
      <c r="DP50" s="58"/>
      <c r="DQ50" s="58"/>
      <c r="DR50" s="58"/>
      <c r="DS50" s="58"/>
      <c r="DT50" s="58"/>
      <c r="DU50" s="58"/>
      <c r="DV50" s="58"/>
      <c r="DW50" s="58"/>
      <c r="DX50" s="58"/>
      <c r="DY50" s="58"/>
      <c r="DZ50" s="58"/>
      <c r="EA50" s="58"/>
      <c r="EB50" s="58"/>
      <c r="EC50" s="58"/>
      <c r="ED50" s="58"/>
      <c r="EE50" s="58"/>
      <c r="EF50" s="58"/>
      <c r="EG50" s="58"/>
      <c r="EH50" s="58"/>
      <c r="EI50" s="58"/>
      <c r="EJ50" s="58"/>
      <c r="EK50" s="58"/>
      <c r="EL50" s="58"/>
      <c r="EM50" s="58"/>
      <c r="EN50" s="58"/>
      <c r="EO50" s="58"/>
      <c r="EP50" s="58"/>
      <c r="EQ50" s="58"/>
      <c r="ER50" s="58"/>
      <c r="ES50" s="58"/>
      <c r="ET50" s="70"/>
      <c r="EU50" s="70"/>
      <c r="EV50" s="58"/>
      <c r="EW50" s="58"/>
      <c r="EX50" s="70" t="s">
        <v>295</v>
      </c>
      <c r="EY50" s="58"/>
      <c r="EZ50" s="304"/>
      <c r="FA50" s="305"/>
      <c r="FB50" s="305"/>
      <c r="FC50" s="305"/>
      <c r="FD50" s="305"/>
      <c r="FE50" s="305"/>
      <c r="FF50" s="305"/>
      <c r="FG50" s="305"/>
      <c r="FH50" s="305"/>
      <c r="FI50" s="305"/>
      <c r="FJ50" s="305"/>
      <c r="FK50" s="306"/>
    </row>
    <row r="51" spans="1:167" ht="12" customHeight="1" thickBot="1">
      <c r="A51" s="58" t="s">
        <v>294</v>
      </c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211"/>
      <c r="O51" s="211"/>
      <c r="P51" s="211"/>
      <c r="Q51" s="211"/>
      <c r="R51" s="211"/>
      <c r="S51" s="211"/>
      <c r="T51" s="211"/>
      <c r="U51" s="211"/>
      <c r="V51" s="211"/>
      <c r="W51" s="211"/>
      <c r="X51" s="211"/>
      <c r="Y51" s="211"/>
      <c r="Z51" s="211"/>
      <c r="AA51" s="211"/>
      <c r="AB51" s="211"/>
      <c r="AC51" s="211"/>
      <c r="AD51" s="211"/>
      <c r="AE51" s="211"/>
      <c r="AF51" s="211"/>
      <c r="AG51" s="58"/>
      <c r="AH51" s="211" t="s">
        <v>489</v>
      </c>
      <c r="AI51" s="211"/>
      <c r="AJ51" s="211"/>
      <c r="AK51" s="211"/>
      <c r="AL51" s="211"/>
      <c r="AM51" s="211"/>
      <c r="AN51" s="211"/>
      <c r="AO51" s="211"/>
      <c r="AP51" s="211"/>
      <c r="AQ51" s="211"/>
      <c r="AR51" s="211"/>
      <c r="AS51" s="211"/>
      <c r="AT51" s="211"/>
      <c r="AU51" s="211"/>
      <c r="AV51" s="211"/>
      <c r="AW51" s="211"/>
      <c r="AX51" s="211"/>
      <c r="AY51" s="211"/>
      <c r="AZ51" s="211"/>
      <c r="BA51" s="211"/>
      <c r="BB51" s="211"/>
      <c r="BC51" s="211"/>
      <c r="BD51" s="211"/>
      <c r="BE51" s="211"/>
      <c r="BF51" s="211"/>
      <c r="BG51" s="58"/>
      <c r="BH51" s="58"/>
      <c r="BI51" s="58"/>
      <c r="BJ51" s="58"/>
      <c r="BK51" s="58"/>
      <c r="BL51" s="58"/>
      <c r="BM51" s="58"/>
      <c r="BN51" s="58"/>
      <c r="BO51" s="58"/>
      <c r="BP51" s="58"/>
      <c r="BQ51" s="58"/>
      <c r="BR51" s="58"/>
      <c r="BS51" s="58"/>
      <c r="BT51" s="58"/>
      <c r="BU51" s="58"/>
      <c r="BV51" s="58"/>
      <c r="BW51" s="58"/>
      <c r="BX51" s="58"/>
      <c r="BY51" s="58"/>
      <c r="BZ51" s="58"/>
      <c r="CA51" s="58"/>
      <c r="CB51" s="58"/>
      <c r="CC51" s="58"/>
      <c r="CD51" s="58"/>
      <c r="CE51" s="58"/>
      <c r="CF51" s="58"/>
      <c r="CG51" s="58"/>
      <c r="CH51" s="58"/>
      <c r="CI51" s="58"/>
      <c r="CJ51" s="58"/>
      <c r="CK51" s="58"/>
      <c r="CL51" s="58"/>
      <c r="CM51" s="58"/>
      <c r="CN51" s="58"/>
      <c r="CO51" s="58"/>
      <c r="CP51" s="58"/>
      <c r="CQ51" s="58"/>
      <c r="CR51" s="58"/>
      <c r="CS51" s="58"/>
      <c r="CT51" s="58"/>
      <c r="CU51" s="58"/>
      <c r="CV51" s="58"/>
      <c r="CW51" s="58"/>
      <c r="CX51" s="58"/>
      <c r="CY51" s="58"/>
      <c r="CZ51" s="58"/>
      <c r="DA51" s="58"/>
      <c r="DB51" s="58"/>
      <c r="DC51" s="58"/>
      <c r="DD51" s="58"/>
      <c r="DE51" s="58"/>
      <c r="DF51" s="58"/>
      <c r="DG51" s="58"/>
      <c r="DH51" s="58"/>
      <c r="DI51" s="58"/>
      <c r="DJ51" s="58"/>
      <c r="DK51" s="58"/>
      <c r="DL51" s="58"/>
      <c r="DM51" s="58"/>
      <c r="DN51" s="58"/>
      <c r="DO51" s="58"/>
      <c r="DP51" s="58"/>
      <c r="DQ51" s="58"/>
      <c r="DR51" s="58"/>
      <c r="DS51" s="58"/>
      <c r="DT51" s="58"/>
      <c r="DU51" s="58"/>
      <c r="DV51" s="58"/>
      <c r="DW51" s="58"/>
      <c r="DX51" s="58"/>
      <c r="DY51" s="58"/>
      <c r="DZ51" s="58"/>
      <c r="EA51" s="58"/>
      <c r="EB51" s="58"/>
      <c r="EC51" s="58"/>
      <c r="ED51" s="58"/>
      <c r="EE51" s="58"/>
      <c r="EF51" s="58"/>
      <c r="EG51" s="58"/>
      <c r="EH51" s="58"/>
      <c r="EI51" s="58"/>
      <c r="EJ51" s="58"/>
      <c r="EK51" s="58"/>
      <c r="EL51" s="58"/>
      <c r="EM51" s="58"/>
      <c r="EN51" s="58"/>
      <c r="EO51" s="58"/>
      <c r="EP51" s="58"/>
      <c r="EQ51" s="58"/>
      <c r="ER51" s="58"/>
      <c r="ES51" s="58"/>
      <c r="ET51" s="70"/>
      <c r="EU51" s="70"/>
      <c r="EV51" s="58"/>
      <c r="EW51" s="71"/>
      <c r="EX51" s="70" t="s">
        <v>293</v>
      </c>
      <c r="EY51" s="58"/>
      <c r="EZ51" s="221"/>
      <c r="FA51" s="222"/>
      <c r="FB51" s="222"/>
      <c r="FC51" s="222"/>
      <c r="FD51" s="222"/>
      <c r="FE51" s="222"/>
      <c r="FF51" s="222"/>
      <c r="FG51" s="222"/>
      <c r="FH51" s="222"/>
      <c r="FI51" s="222"/>
      <c r="FJ51" s="222"/>
      <c r="FK51" s="223"/>
    </row>
    <row r="52" spans="1:167" ht="12" customHeight="1" thickBot="1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218" t="s">
        <v>52</v>
      </c>
      <c r="O52" s="218"/>
      <c r="P52" s="218"/>
      <c r="Q52" s="218"/>
      <c r="R52" s="218"/>
      <c r="S52" s="218"/>
      <c r="T52" s="218"/>
      <c r="U52" s="218"/>
      <c r="V52" s="218"/>
      <c r="W52" s="218"/>
      <c r="X52" s="218"/>
      <c r="Y52" s="218"/>
      <c r="Z52" s="218"/>
      <c r="AA52" s="218"/>
      <c r="AB52" s="218"/>
      <c r="AC52" s="218"/>
      <c r="AD52" s="218"/>
      <c r="AE52" s="218"/>
      <c r="AF52" s="218"/>
      <c r="AG52" s="59"/>
      <c r="AH52" s="219" t="s">
        <v>284</v>
      </c>
      <c r="AI52" s="219"/>
      <c r="AJ52" s="219"/>
      <c r="AK52" s="219"/>
      <c r="AL52" s="219"/>
      <c r="AM52" s="219"/>
      <c r="AN52" s="219"/>
      <c r="AO52" s="219"/>
      <c r="AP52" s="219"/>
      <c r="AQ52" s="219"/>
      <c r="AR52" s="219"/>
      <c r="AS52" s="219"/>
      <c r="AT52" s="219"/>
      <c r="AU52" s="219"/>
      <c r="AV52" s="219"/>
      <c r="AW52" s="219"/>
      <c r="AX52" s="219"/>
      <c r="AY52" s="219"/>
      <c r="AZ52" s="219"/>
      <c r="BA52" s="219"/>
      <c r="BB52" s="219"/>
      <c r="BC52" s="219"/>
      <c r="BD52" s="219"/>
      <c r="BE52" s="219"/>
      <c r="BF52" s="219"/>
      <c r="BG52" s="59"/>
      <c r="BH52" s="59"/>
      <c r="BI52" s="59"/>
      <c r="BJ52" s="59"/>
      <c r="BK52" s="59"/>
      <c r="BL52" s="59"/>
      <c r="BM52" s="59"/>
      <c r="BN52" s="59"/>
      <c r="BO52" s="59"/>
      <c r="BP52" s="59"/>
      <c r="BQ52" s="59"/>
      <c r="BR52" s="59"/>
      <c r="BS52" s="59"/>
      <c r="BT52" s="59"/>
      <c r="BU52" s="59"/>
      <c r="BV52" s="59"/>
      <c r="BW52" s="59"/>
      <c r="BX52" s="59"/>
      <c r="BY52" s="59"/>
      <c r="BZ52" s="59"/>
      <c r="CA52" s="59"/>
      <c r="CB52" s="59"/>
      <c r="CC52" s="59"/>
      <c r="CD52" s="59"/>
      <c r="CE52" s="59"/>
      <c r="CF52" s="59"/>
      <c r="CG52" s="59"/>
      <c r="CH52" s="59"/>
      <c r="CI52" s="59"/>
      <c r="CJ52" s="59"/>
      <c r="CK52" s="59"/>
      <c r="CL52" s="59"/>
      <c r="CM52" s="59"/>
      <c r="CN52" s="59"/>
      <c r="CO52" s="59"/>
      <c r="CP52" s="59"/>
      <c r="CQ52" s="59"/>
      <c r="CR52" s="59"/>
      <c r="CS52" s="59"/>
      <c r="CT52" s="59"/>
      <c r="CU52" s="59"/>
      <c r="CV52" s="59"/>
      <c r="CW52" s="59"/>
      <c r="CX52" s="59"/>
      <c r="CY52" s="59"/>
      <c r="CZ52" s="59"/>
      <c r="DA52" s="59"/>
      <c r="DB52" s="59"/>
      <c r="DC52" s="59"/>
      <c r="DD52" s="59"/>
      <c r="DE52" s="59"/>
      <c r="DF52" s="59"/>
      <c r="DG52" s="59"/>
      <c r="DH52" s="59"/>
      <c r="DI52" s="59"/>
      <c r="DJ52" s="59"/>
      <c r="DK52" s="59"/>
      <c r="DL52" s="59"/>
      <c r="DM52" s="59"/>
      <c r="DN52" s="59"/>
      <c r="DO52" s="59"/>
      <c r="DP52" s="59"/>
      <c r="DQ52" s="59"/>
      <c r="DR52" s="59"/>
      <c r="DS52" s="59"/>
      <c r="DT52" s="59"/>
      <c r="DU52" s="59"/>
      <c r="DV52" s="59"/>
      <c r="DW52" s="59"/>
      <c r="DX52" s="59"/>
      <c r="DY52" s="59"/>
      <c r="DZ52" s="59"/>
      <c r="EA52" s="59"/>
      <c r="EB52" s="59"/>
      <c r="EC52" s="59"/>
      <c r="ED52" s="59"/>
      <c r="EE52" s="59"/>
      <c r="EF52" s="59"/>
      <c r="EG52" s="59"/>
      <c r="EH52" s="59"/>
      <c r="EI52" s="59"/>
      <c r="EJ52" s="59"/>
      <c r="EK52" s="59"/>
      <c r="EL52" s="59"/>
      <c r="EM52" s="59"/>
      <c r="EN52" s="59"/>
      <c r="EO52" s="59"/>
      <c r="EP52" s="59"/>
      <c r="EQ52" s="59"/>
      <c r="ER52" s="59"/>
      <c r="ES52" s="59"/>
      <c r="ET52" s="59"/>
      <c r="EU52" s="59"/>
      <c r="EV52" s="59"/>
      <c r="EW52" s="59"/>
      <c r="EX52" s="59"/>
      <c r="EY52" s="59"/>
      <c r="EZ52" s="59"/>
      <c r="FA52" s="59"/>
      <c r="FB52" s="59"/>
      <c r="FC52" s="59"/>
      <c r="FD52" s="59"/>
      <c r="FE52" s="59"/>
      <c r="FF52" s="59"/>
      <c r="FG52" s="59"/>
      <c r="FH52" s="59"/>
      <c r="FI52" s="59"/>
      <c r="FJ52" s="59"/>
      <c r="FK52" s="59"/>
    </row>
    <row r="53" spans="1:167" ht="12" customHeight="1">
      <c r="A53" s="58" t="s">
        <v>292</v>
      </c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8"/>
      <c r="AC53" s="58"/>
      <c r="AD53" s="58"/>
      <c r="AE53" s="58"/>
      <c r="AF53" s="58"/>
      <c r="AG53" s="58"/>
      <c r="AH53" s="58"/>
      <c r="AI53" s="58"/>
      <c r="AJ53" s="58"/>
      <c r="AK53" s="58"/>
      <c r="AL53" s="58"/>
      <c r="AM53" s="58"/>
      <c r="AN53" s="58"/>
      <c r="AO53" s="58"/>
      <c r="AP53" s="58"/>
      <c r="AQ53" s="58"/>
      <c r="AR53" s="58"/>
      <c r="AS53" s="58"/>
      <c r="AT53" s="58"/>
      <c r="AU53" s="58"/>
      <c r="AV53" s="58"/>
      <c r="AW53" s="58"/>
      <c r="AX53" s="58"/>
      <c r="AY53" s="58"/>
      <c r="AZ53" s="58"/>
      <c r="BA53" s="58"/>
      <c r="BB53" s="58"/>
      <c r="BC53" s="58"/>
      <c r="BD53" s="58"/>
      <c r="BE53" s="58"/>
      <c r="BF53" s="58"/>
      <c r="BG53" s="58"/>
      <c r="BH53" s="58"/>
      <c r="BI53" s="58"/>
      <c r="BJ53" s="58"/>
      <c r="BK53" s="58"/>
      <c r="BL53" s="58"/>
      <c r="BM53" s="58"/>
      <c r="BN53" s="58"/>
      <c r="BO53" s="58"/>
      <c r="BP53" s="58"/>
      <c r="BQ53" s="58"/>
      <c r="BR53" s="58"/>
      <c r="BS53" s="58"/>
      <c r="BT53" s="58"/>
      <c r="BU53" s="58"/>
      <c r="BV53" s="58"/>
      <c r="BX53" s="224" t="s">
        <v>291</v>
      </c>
      <c r="BY53" s="225"/>
      <c r="BZ53" s="225"/>
      <c r="CA53" s="225"/>
      <c r="CB53" s="225"/>
      <c r="CC53" s="225"/>
      <c r="CD53" s="225"/>
      <c r="CE53" s="225"/>
      <c r="CF53" s="225"/>
      <c r="CG53" s="225"/>
      <c r="CH53" s="225"/>
      <c r="CI53" s="225"/>
      <c r="CJ53" s="225"/>
      <c r="CK53" s="225"/>
      <c r="CL53" s="225"/>
      <c r="CM53" s="225"/>
      <c r="CN53" s="225"/>
      <c r="CO53" s="225"/>
      <c r="CP53" s="225"/>
      <c r="CQ53" s="225"/>
      <c r="CR53" s="225"/>
      <c r="CS53" s="225"/>
      <c r="CT53" s="225"/>
      <c r="CU53" s="225"/>
      <c r="CV53" s="225"/>
      <c r="CW53" s="225"/>
      <c r="CX53" s="225"/>
      <c r="CY53" s="225"/>
      <c r="CZ53" s="225"/>
      <c r="DA53" s="225"/>
      <c r="DB53" s="225"/>
      <c r="DC53" s="225"/>
      <c r="DD53" s="225"/>
      <c r="DE53" s="225"/>
      <c r="DF53" s="225"/>
      <c r="DG53" s="225"/>
      <c r="DH53" s="225"/>
      <c r="DI53" s="225"/>
      <c r="DJ53" s="225"/>
      <c r="DK53" s="225"/>
      <c r="DL53" s="225"/>
      <c r="DM53" s="225"/>
      <c r="DN53" s="225"/>
      <c r="DO53" s="225"/>
      <c r="DP53" s="225"/>
      <c r="DQ53" s="225"/>
      <c r="DR53" s="225"/>
      <c r="DS53" s="225"/>
      <c r="DT53" s="225"/>
      <c r="DU53" s="225"/>
      <c r="DV53" s="225"/>
      <c r="DW53" s="225"/>
      <c r="DX53" s="225"/>
      <c r="DY53" s="225"/>
      <c r="DZ53" s="225"/>
      <c r="EA53" s="225"/>
      <c r="EB53" s="225"/>
      <c r="EC53" s="225"/>
      <c r="ED53" s="225"/>
      <c r="EE53" s="225"/>
      <c r="EF53" s="225"/>
      <c r="EG53" s="225"/>
      <c r="EH53" s="225"/>
      <c r="EI53" s="225"/>
      <c r="EJ53" s="225"/>
      <c r="EK53" s="225"/>
      <c r="EL53" s="225"/>
      <c r="EM53" s="69"/>
      <c r="EN53" s="69"/>
      <c r="EO53" s="69"/>
      <c r="EP53" s="69"/>
      <c r="EQ53" s="69"/>
      <c r="ER53" s="69"/>
      <c r="ES53" s="69"/>
      <c r="ET53" s="69"/>
      <c r="EU53" s="69"/>
      <c r="EV53" s="69"/>
      <c r="EW53" s="69"/>
      <c r="EX53" s="69"/>
      <c r="EY53" s="69"/>
      <c r="EZ53" s="69"/>
      <c r="FA53" s="69"/>
      <c r="FB53" s="69"/>
      <c r="FC53" s="69"/>
      <c r="FD53" s="69"/>
      <c r="FE53" s="69"/>
      <c r="FF53" s="69"/>
      <c r="FG53" s="69"/>
      <c r="FH53" s="69"/>
      <c r="FI53" s="69"/>
      <c r="FJ53" s="69"/>
      <c r="FK53" s="68"/>
    </row>
    <row r="54" spans="1:167" ht="12" customHeight="1">
      <c r="A54" s="58" t="s">
        <v>290</v>
      </c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AL54" s="58"/>
      <c r="AM54" s="58"/>
      <c r="AN54" s="58"/>
      <c r="AO54" s="58"/>
      <c r="AP54" s="58"/>
      <c r="AQ54" s="58"/>
      <c r="AR54" s="58"/>
      <c r="AS54" s="58"/>
      <c r="AT54" s="58"/>
      <c r="AU54" s="58"/>
      <c r="AV54" s="58"/>
      <c r="AW54" s="58"/>
      <c r="AX54" s="58"/>
      <c r="AY54" s="58"/>
      <c r="AZ54" s="58"/>
      <c r="BA54" s="58"/>
      <c r="BB54" s="58"/>
      <c r="BC54" s="58"/>
      <c r="BD54" s="58"/>
      <c r="BE54" s="58"/>
      <c r="BF54" s="58"/>
      <c r="BG54" s="58"/>
      <c r="BH54" s="58"/>
      <c r="BI54" s="58"/>
      <c r="BJ54" s="58"/>
      <c r="BK54" s="58"/>
      <c r="BL54" s="58"/>
      <c r="BM54" s="58"/>
      <c r="BN54" s="58"/>
      <c r="BO54" s="58"/>
      <c r="BP54" s="58"/>
      <c r="BQ54" s="58"/>
      <c r="BR54" s="58"/>
      <c r="BS54" s="58"/>
      <c r="BT54" s="58"/>
      <c r="BU54" s="58"/>
      <c r="BV54" s="58"/>
      <c r="BX54" s="216" t="s">
        <v>289</v>
      </c>
      <c r="BY54" s="217"/>
      <c r="BZ54" s="217"/>
      <c r="CA54" s="217"/>
      <c r="CB54" s="217"/>
      <c r="CC54" s="217"/>
      <c r="CD54" s="217"/>
      <c r="CE54" s="217"/>
      <c r="CF54" s="217"/>
      <c r="CG54" s="217"/>
      <c r="CH54" s="217"/>
      <c r="CI54" s="217"/>
      <c r="CJ54" s="217"/>
      <c r="CK54" s="217"/>
      <c r="CL54" s="217"/>
      <c r="CM54" s="217"/>
      <c r="CN54" s="217"/>
      <c r="CO54" s="217"/>
      <c r="CP54" s="217"/>
      <c r="CQ54" s="217"/>
      <c r="CR54" s="217"/>
      <c r="CS54" s="217"/>
      <c r="CT54" s="217"/>
      <c r="CU54" s="217"/>
      <c r="CV54" s="217"/>
      <c r="CW54" s="217"/>
      <c r="CX54" s="217"/>
      <c r="CY54" s="217"/>
      <c r="CZ54" s="217"/>
      <c r="DA54" s="217"/>
      <c r="DB54" s="217"/>
      <c r="DC54" s="217"/>
      <c r="DD54" s="217"/>
      <c r="DE54" s="217"/>
      <c r="DF54" s="217"/>
      <c r="DG54" s="217"/>
      <c r="DH54" s="217"/>
      <c r="DI54" s="217"/>
      <c r="DJ54" s="217"/>
      <c r="DK54" s="217"/>
      <c r="DL54" s="217"/>
      <c r="DM54" s="217"/>
      <c r="DN54" s="217"/>
      <c r="DO54" s="217"/>
      <c r="DP54" s="217"/>
      <c r="DQ54" s="217"/>
      <c r="DR54" s="217"/>
      <c r="DS54" s="217"/>
      <c r="DT54" s="217"/>
      <c r="DU54" s="217"/>
      <c r="DV54" s="217"/>
      <c r="DW54" s="217"/>
      <c r="DX54" s="217"/>
      <c r="DY54" s="217"/>
      <c r="DZ54" s="217"/>
      <c r="EA54" s="217"/>
      <c r="EB54" s="217"/>
      <c r="EC54" s="217"/>
      <c r="ED54" s="217"/>
      <c r="EE54" s="217"/>
      <c r="EF54" s="217"/>
      <c r="EG54" s="217"/>
      <c r="EH54" s="217"/>
      <c r="EI54" s="217"/>
      <c r="EJ54" s="217"/>
      <c r="EK54" s="217"/>
      <c r="EL54" s="217"/>
      <c r="EM54" s="67"/>
      <c r="EN54" s="67"/>
      <c r="EO54" s="67"/>
      <c r="EP54" s="67"/>
      <c r="EQ54" s="67"/>
      <c r="ER54" s="67"/>
      <c r="ES54" s="67"/>
      <c r="ET54" s="67"/>
      <c r="EU54" s="67"/>
      <c r="EV54" s="67"/>
      <c r="EW54" s="67"/>
      <c r="EX54" s="67"/>
      <c r="EY54" s="67"/>
      <c r="EZ54" s="67"/>
      <c r="FA54" s="67"/>
      <c r="FB54" s="67"/>
      <c r="FC54" s="67"/>
      <c r="FD54" s="67"/>
      <c r="FE54" s="67"/>
      <c r="FF54" s="67"/>
      <c r="FG54" s="67"/>
      <c r="FH54" s="67"/>
      <c r="FI54" s="67"/>
      <c r="FJ54" s="67"/>
      <c r="FK54" s="66"/>
    </row>
    <row r="55" spans="1:167" ht="12" customHeight="1">
      <c r="A55" s="58" t="s">
        <v>288</v>
      </c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211"/>
      <c r="O55" s="211"/>
      <c r="P55" s="211"/>
      <c r="Q55" s="211"/>
      <c r="R55" s="211"/>
      <c r="S55" s="211"/>
      <c r="T55" s="211"/>
      <c r="U55" s="211"/>
      <c r="V55" s="211"/>
      <c r="W55" s="211"/>
      <c r="X55" s="211"/>
      <c r="Y55" s="211"/>
      <c r="Z55" s="211"/>
      <c r="AA55" s="211"/>
      <c r="AB55" s="211"/>
      <c r="AC55" s="211"/>
      <c r="AD55" s="211"/>
      <c r="AE55" s="211"/>
      <c r="AF55" s="211"/>
      <c r="AH55" s="211" t="s">
        <v>490</v>
      </c>
      <c r="AI55" s="211"/>
      <c r="AJ55" s="211"/>
      <c r="AK55" s="211"/>
      <c r="AL55" s="211"/>
      <c r="AM55" s="211"/>
      <c r="AN55" s="211"/>
      <c r="AO55" s="211"/>
      <c r="AP55" s="211"/>
      <c r="AQ55" s="211"/>
      <c r="AR55" s="211"/>
      <c r="AS55" s="211"/>
      <c r="AT55" s="211"/>
      <c r="AU55" s="211"/>
      <c r="AV55" s="211"/>
      <c r="AW55" s="211"/>
      <c r="AX55" s="211"/>
      <c r="AY55" s="211"/>
      <c r="AZ55" s="211"/>
      <c r="BA55" s="211"/>
      <c r="BB55" s="211"/>
      <c r="BC55" s="211"/>
      <c r="BD55" s="211"/>
      <c r="BE55" s="211"/>
      <c r="BF55" s="211"/>
      <c r="BX55" s="64"/>
      <c r="BY55" s="58" t="s">
        <v>287</v>
      </c>
      <c r="CL55" s="58"/>
      <c r="CN55" s="58"/>
      <c r="CO55" s="58"/>
      <c r="CP55" s="58"/>
      <c r="CQ55" s="58"/>
      <c r="CR55" s="58"/>
      <c r="CS55" s="58"/>
      <c r="CT55" s="58"/>
      <c r="CU55" s="58"/>
      <c r="CV55" s="58"/>
      <c r="CW55" s="58"/>
      <c r="CX55" s="58"/>
      <c r="CY55" s="58"/>
      <c r="CZ55" s="58"/>
      <c r="DA55" s="58"/>
      <c r="DB55" s="58"/>
      <c r="DC55" s="58"/>
      <c r="DD55" s="58"/>
      <c r="DE55" s="58"/>
      <c r="DF55" s="58"/>
      <c r="DG55" s="58"/>
      <c r="DH55" s="58"/>
      <c r="DI55" s="58"/>
      <c r="DJ55" s="58"/>
      <c r="DK55" s="58"/>
      <c r="DL55" s="58"/>
      <c r="DM55" s="58"/>
      <c r="DN55" s="58"/>
      <c r="DO55" s="58"/>
      <c r="DP55" s="58"/>
      <c r="DQ55" s="58"/>
      <c r="DR55" s="58"/>
      <c r="DS55" s="58"/>
      <c r="DT55" s="58"/>
      <c r="DU55" s="58"/>
      <c r="DV55" s="58"/>
      <c r="DW55" s="58"/>
      <c r="DX55" s="58"/>
      <c r="DY55" s="58"/>
      <c r="DZ55" s="58"/>
      <c r="EA55" s="58"/>
      <c r="EB55" s="58"/>
      <c r="EC55" s="58"/>
      <c r="ED55" s="58"/>
      <c r="EE55" s="58"/>
      <c r="EF55" s="58"/>
      <c r="EG55" s="58"/>
      <c r="EH55" s="58"/>
      <c r="EI55" s="58"/>
      <c r="EJ55" s="58"/>
      <c r="EK55" s="58"/>
      <c r="EL55" s="58"/>
      <c r="EM55" s="58"/>
      <c r="EN55" s="58"/>
      <c r="EO55" s="58"/>
      <c r="EP55" s="58"/>
      <c r="EQ55" s="58"/>
      <c r="ER55" s="58"/>
      <c r="ES55" s="58"/>
      <c r="ET55" s="58"/>
      <c r="EU55" s="58"/>
      <c r="EV55" s="58"/>
      <c r="EW55" s="58"/>
      <c r="EX55" s="58"/>
      <c r="EY55" s="58"/>
      <c r="EZ55" s="58"/>
      <c r="FA55" s="58"/>
      <c r="FB55" s="58"/>
      <c r="FC55" s="58"/>
      <c r="FD55" s="58"/>
      <c r="FE55" s="58"/>
      <c r="FF55" s="58"/>
      <c r="FG55" s="58"/>
      <c r="FH55" s="58"/>
      <c r="FI55" s="58"/>
      <c r="FJ55" s="58"/>
      <c r="FK55" s="63"/>
    </row>
    <row r="56" spans="14:167" ht="12" customHeight="1">
      <c r="N56" s="218" t="s">
        <v>52</v>
      </c>
      <c r="O56" s="218"/>
      <c r="P56" s="218"/>
      <c r="Q56" s="218"/>
      <c r="R56" s="218"/>
      <c r="S56" s="218"/>
      <c r="T56" s="218"/>
      <c r="U56" s="218"/>
      <c r="V56" s="218"/>
      <c r="W56" s="218"/>
      <c r="X56" s="218"/>
      <c r="Y56" s="218"/>
      <c r="Z56" s="218"/>
      <c r="AA56" s="218"/>
      <c r="AB56" s="218"/>
      <c r="AC56" s="218"/>
      <c r="AD56" s="218"/>
      <c r="AE56" s="218"/>
      <c r="AF56" s="218"/>
      <c r="AH56" s="219" t="s">
        <v>284</v>
      </c>
      <c r="AI56" s="219"/>
      <c r="AJ56" s="219"/>
      <c r="AK56" s="219"/>
      <c r="AL56" s="219"/>
      <c r="AM56" s="219"/>
      <c r="AN56" s="219"/>
      <c r="AO56" s="219"/>
      <c r="AP56" s="219"/>
      <c r="AQ56" s="219"/>
      <c r="AR56" s="219"/>
      <c r="AS56" s="219"/>
      <c r="AT56" s="219"/>
      <c r="AU56" s="219"/>
      <c r="AV56" s="219"/>
      <c r="AW56" s="219"/>
      <c r="AX56" s="219"/>
      <c r="AY56" s="219"/>
      <c r="AZ56" s="219"/>
      <c r="BA56" s="219"/>
      <c r="BB56" s="219"/>
      <c r="BC56" s="219"/>
      <c r="BD56" s="219"/>
      <c r="BE56" s="219"/>
      <c r="BF56" s="219"/>
      <c r="BX56" s="64"/>
      <c r="BY56" s="58" t="s">
        <v>286</v>
      </c>
      <c r="CL56" s="211" t="s">
        <v>491</v>
      </c>
      <c r="CM56" s="211"/>
      <c r="CN56" s="211"/>
      <c r="CO56" s="211"/>
      <c r="CP56" s="211"/>
      <c r="CQ56" s="211"/>
      <c r="CR56" s="211"/>
      <c r="CS56" s="211"/>
      <c r="CT56" s="211"/>
      <c r="CU56" s="211"/>
      <c r="CV56" s="211"/>
      <c r="CW56" s="211"/>
      <c r="CX56" s="211"/>
      <c r="CZ56" s="211"/>
      <c r="DA56" s="211"/>
      <c r="DB56" s="211"/>
      <c r="DC56" s="211"/>
      <c r="DD56" s="211"/>
      <c r="DE56" s="211"/>
      <c r="DF56" s="211"/>
      <c r="DG56" s="211"/>
      <c r="DH56" s="211"/>
      <c r="DJ56" s="220" t="s">
        <v>552</v>
      </c>
      <c r="DK56" s="220"/>
      <c r="DL56" s="220"/>
      <c r="DM56" s="220"/>
      <c r="DN56" s="220"/>
      <c r="DO56" s="220"/>
      <c r="DP56" s="220"/>
      <c r="DQ56" s="220"/>
      <c r="DR56" s="220"/>
      <c r="DS56" s="220"/>
      <c r="DT56" s="220"/>
      <c r="DU56" s="220"/>
      <c r="DV56" s="220"/>
      <c r="DW56" s="220"/>
      <c r="DX56" s="220"/>
      <c r="DY56" s="220"/>
      <c r="DZ56" s="220"/>
      <c r="EA56" s="220"/>
      <c r="EC56" s="213" t="s">
        <v>492</v>
      </c>
      <c r="ED56" s="213"/>
      <c r="EE56" s="213"/>
      <c r="EF56" s="213"/>
      <c r="EG56" s="213"/>
      <c r="EH56" s="213"/>
      <c r="EI56" s="213"/>
      <c r="EJ56" s="213"/>
      <c r="EK56" s="213"/>
      <c r="EL56" s="213"/>
      <c r="FJ56" s="58"/>
      <c r="FK56" s="63"/>
    </row>
    <row r="57" spans="1:167" ht="12" customHeight="1">
      <c r="A57" s="58" t="s">
        <v>287</v>
      </c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58"/>
      <c r="AB57" s="58"/>
      <c r="AC57" s="58"/>
      <c r="AD57" s="58"/>
      <c r="AE57" s="58"/>
      <c r="AF57" s="58"/>
      <c r="AG57" s="58"/>
      <c r="AH57" s="58"/>
      <c r="AI57" s="58"/>
      <c r="AJ57" s="58"/>
      <c r="AK57" s="58"/>
      <c r="AL57" s="58"/>
      <c r="AM57" s="58"/>
      <c r="AN57" s="58"/>
      <c r="AO57" s="58"/>
      <c r="AP57" s="58"/>
      <c r="AQ57" s="58"/>
      <c r="AR57" s="58"/>
      <c r="AS57" s="58"/>
      <c r="AT57" s="58"/>
      <c r="AU57" s="58"/>
      <c r="AV57" s="58"/>
      <c r="AW57" s="58"/>
      <c r="AX57" s="58"/>
      <c r="AY57" s="58"/>
      <c r="AZ57" s="58"/>
      <c r="BA57" s="58"/>
      <c r="BB57" s="58"/>
      <c r="BC57" s="58"/>
      <c r="BD57" s="58"/>
      <c r="BE57" s="58"/>
      <c r="BF57" s="58"/>
      <c r="BG57" s="58"/>
      <c r="BH57" s="58"/>
      <c r="BI57" s="58"/>
      <c r="BJ57" s="58"/>
      <c r="BK57" s="58"/>
      <c r="BL57" s="58"/>
      <c r="BM57" s="58"/>
      <c r="BN57" s="58"/>
      <c r="BO57" s="58"/>
      <c r="BP57" s="58"/>
      <c r="BQ57" s="58"/>
      <c r="BR57" s="58"/>
      <c r="BS57" s="58"/>
      <c r="BT57" s="58"/>
      <c r="BU57" s="58"/>
      <c r="BV57" s="58"/>
      <c r="BX57" s="64"/>
      <c r="CL57" s="204" t="s">
        <v>285</v>
      </c>
      <c r="CM57" s="204"/>
      <c r="CN57" s="204"/>
      <c r="CO57" s="204"/>
      <c r="CP57" s="204"/>
      <c r="CQ57" s="204"/>
      <c r="CR57" s="204"/>
      <c r="CS57" s="204"/>
      <c r="CT57" s="204"/>
      <c r="CU57" s="204"/>
      <c r="CV57" s="204"/>
      <c r="CW57" s="204"/>
      <c r="CX57" s="204"/>
      <c r="CZ57" s="204" t="s">
        <v>52</v>
      </c>
      <c r="DA57" s="204"/>
      <c r="DB57" s="204"/>
      <c r="DC57" s="204"/>
      <c r="DD57" s="204"/>
      <c r="DE57" s="204"/>
      <c r="DF57" s="204"/>
      <c r="DG57" s="204"/>
      <c r="DH57" s="204"/>
      <c r="DJ57" s="204" t="s">
        <v>284</v>
      </c>
      <c r="DK57" s="204"/>
      <c r="DL57" s="204"/>
      <c r="DM57" s="204"/>
      <c r="DN57" s="204"/>
      <c r="DO57" s="204"/>
      <c r="DP57" s="204"/>
      <c r="DQ57" s="204"/>
      <c r="DR57" s="204"/>
      <c r="DS57" s="204"/>
      <c r="DT57" s="204"/>
      <c r="DU57" s="204"/>
      <c r="DV57" s="204"/>
      <c r="DW57" s="204"/>
      <c r="DX57" s="204"/>
      <c r="DY57" s="204"/>
      <c r="DZ57" s="204"/>
      <c r="EA57" s="204"/>
      <c r="EC57" s="204" t="s">
        <v>283</v>
      </c>
      <c r="ED57" s="204"/>
      <c r="EE57" s="204"/>
      <c r="EF57" s="204"/>
      <c r="EG57" s="204"/>
      <c r="EH57" s="204"/>
      <c r="EI57" s="204"/>
      <c r="EJ57" s="204"/>
      <c r="EK57" s="204"/>
      <c r="EL57" s="204"/>
      <c r="FJ57" s="65"/>
      <c r="FK57" s="63"/>
    </row>
    <row r="58" spans="1:167" ht="12" customHeight="1">
      <c r="A58" s="58" t="s">
        <v>286</v>
      </c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211" t="s">
        <v>493</v>
      </c>
      <c r="O58" s="211"/>
      <c r="P58" s="211"/>
      <c r="Q58" s="211"/>
      <c r="R58" s="211"/>
      <c r="S58" s="211"/>
      <c r="T58" s="211"/>
      <c r="U58" s="211"/>
      <c r="V58" s="211"/>
      <c r="W58" s="211"/>
      <c r="X58" s="211"/>
      <c r="Y58" s="211"/>
      <c r="Z58" s="211"/>
      <c r="AA58" s="211"/>
      <c r="AB58" s="211"/>
      <c r="AD58" s="211"/>
      <c r="AE58" s="211"/>
      <c r="AF58" s="211"/>
      <c r="AG58" s="211"/>
      <c r="AH58" s="211"/>
      <c r="AI58" s="211"/>
      <c r="AJ58" s="211"/>
      <c r="AK58" s="211"/>
      <c r="AL58" s="211"/>
      <c r="AM58" s="211"/>
      <c r="AO58" s="211" t="s">
        <v>490</v>
      </c>
      <c r="AP58" s="211"/>
      <c r="AQ58" s="211"/>
      <c r="AR58" s="211"/>
      <c r="AS58" s="211"/>
      <c r="AT58" s="211"/>
      <c r="AU58" s="211"/>
      <c r="AV58" s="211"/>
      <c r="AW58" s="211"/>
      <c r="AX58" s="211"/>
      <c r="AY58" s="211"/>
      <c r="AZ58" s="211"/>
      <c r="BA58" s="211"/>
      <c r="BB58" s="211"/>
      <c r="BC58" s="211"/>
      <c r="BD58" s="211"/>
      <c r="BE58" s="211"/>
      <c r="BF58" s="211"/>
      <c r="BH58" s="213" t="s">
        <v>494</v>
      </c>
      <c r="BI58" s="213"/>
      <c r="BJ58" s="213"/>
      <c r="BK58" s="213"/>
      <c r="BL58" s="213"/>
      <c r="BM58" s="213"/>
      <c r="BN58" s="213"/>
      <c r="BO58" s="213"/>
      <c r="BP58" s="213"/>
      <c r="BQ58" s="213"/>
      <c r="BR58" s="213"/>
      <c r="BS58" s="213"/>
      <c r="BT58" s="213"/>
      <c r="BU58" s="213"/>
      <c r="BX58" s="64"/>
      <c r="BY58" s="212" t="s">
        <v>282</v>
      </c>
      <c r="BZ58" s="212"/>
      <c r="CA58" s="213" t="s">
        <v>563</v>
      </c>
      <c r="CB58" s="213"/>
      <c r="CC58" s="213"/>
      <c r="CD58" s="213"/>
      <c r="CE58" s="213"/>
      <c r="CF58" s="214" t="s">
        <v>282</v>
      </c>
      <c r="CG58" s="214"/>
      <c r="CH58" s="213" t="s">
        <v>564</v>
      </c>
      <c r="CI58" s="213"/>
      <c r="CJ58" s="213"/>
      <c r="CK58" s="213"/>
      <c r="CL58" s="213"/>
      <c r="CM58" s="213"/>
      <c r="CN58" s="213"/>
      <c r="CO58" s="213"/>
      <c r="CP58" s="213"/>
      <c r="CQ58" s="213"/>
      <c r="CR58" s="213"/>
      <c r="CS58" s="213"/>
      <c r="CT58" s="213"/>
      <c r="CU58" s="213"/>
      <c r="CV58" s="213"/>
      <c r="CW58" s="213"/>
      <c r="CX58" s="213"/>
      <c r="CY58" s="213"/>
      <c r="CZ58" s="213"/>
      <c r="DA58" s="213"/>
      <c r="DB58" s="213"/>
      <c r="DC58" s="213"/>
      <c r="DD58" s="213"/>
      <c r="DE58" s="212">
        <v>20</v>
      </c>
      <c r="DF58" s="212"/>
      <c r="DG58" s="212"/>
      <c r="DH58" s="212"/>
      <c r="DI58" s="215" t="s">
        <v>549</v>
      </c>
      <c r="DJ58" s="215"/>
      <c r="DK58" s="215"/>
      <c r="DL58" s="214" t="s">
        <v>281</v>
      </c>
      <c r="DM58" s="214"/>
      <c r="DN58" s="214"/>
      <c r="ED58" s="58"/>
      <c r="EE58" s="58"/>
      <c r="EF58" s="58"/>
      <c r="EG58" s="58"/>
      <c r="EK58" s="58"/>
      <c r="EL58" s="58"/>
      <c r="EM58" s="58"/>
      <c r="EN58" s="58"/>
      <c r="EO58" s="58"/>
      <c r="EP58" s="58"/>
      <c r="EQ58" s="58"/>
      <c r="ER58" s="58"/>
      <c r="ES58" s="58"/>
      <c r="ET58" s="58"/>
      <c r="EU58" s="58"/>
      <c r="EV58" s="58"/>
      <c r="EW58" s="58"/>
      <c r="EX58" s="58"/>
      <c r="EY58" s="58"/>
      <c r="EZ58" s="58"/>
      <c r="FA58" s="58"/>
      <c r="FB58" s="58"/>
      <c r="FC58" s="58"/>
      <c r="FD58" s="58"/>
      <c r="FE58" s="58"/>
      <c r="FF58" s="58"/>
      <c r="FG58" s="58"/>
      <c r="FH58" s="58"/>
      <c r="FI58" s="58"/>
      <c r="FJ58" s="58"/>
      <c r="FK58" s="63"/>
    </row>
    <row r="59" spans="1:167" ht="12" customHeight="1" thickBot="1">
      <c r="A59" s="59"/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204" t="s">
        <v>285</v>
      </c>
      <c r="O59" s="204"/>
      <c r="P59" s="204"/>
      <c r="Q59" s="204"/>
      <c r="R59" s="204"/>
      <c r="S59" s="204"/>
      <c r="T59" s="204"/>
      <c r="U59" s="204"/>
      <c r="V59" s="204"/>
      <c r="W59" s="204"/>
      <c r="X59" s="204"/>
      <c r="Y59" s="204"/>
      <c r="Z59" s="204"/>
      <c r="AA59" s="204"/>
      <c r="AB59" s="204"/>
      <c r="AC59" s="59"/>
      <c r="AD59" s="204" t="s">
        <v>52</v>
      </c>
      <c r="AE59" s="204"/>
      <c r="AF59" s="204"/>
      <c r="AG59" s="204"/>
      <c r="AH59" s="204"/>
      <c r="AI59" s="204"/>
      <c r="AJ59" s="204"/>
      <c r="AK59" s="204"/>
      <c r="AL59" s="204"/>
      <c r="AM59" s="204"/>
      <c r="AN59" s="59"/>
      <c r="AO59" s="204" t="s">
        <v>284</v>
      </c>
      <c r="AP59" s="204"/>
      <c r="AQ59" s="204"/>
      <c r="AR59" s="204"/>
      <c r="AS59" s="204"/>
      <c r="AT59" s="204"/>
      <c r="AU59" s="204"/>
      <c r="AV59" s="204"/>
      <c r="AW59" s="204"/>
      <c r="AX59" s="204"/>
      <c r="AY59" s="204"/>
      <c r="AZ59" s="204"/>
      <c r="BA59" s="204"/>
      <c r="BB59" s="204"/>
      <c r="BC59" s="204"/>
      <c r="BD59" s="204"/>
      <c r="BE59" s="204"/>
      <c r="BF59" s="204"/>
      <c r="BG59" s="59"/>
      <c r="BH59" s="205" t="s">
        <v>283</v>
      </c>
      <c r="BI59" s="205"/>
      <c r="BJ59" s="205"/>
      <c r="BK59" s="205"/>
      <c r="BL59" s="205"/>
      <c r="BM59" s="205"/>
      <c r="BN59" s="205"/>
      <c r="BO59" s="205"/>
      <c r="BP59" s="205"/>
      <c r="BQ59" s="205"/>
      <c r="BR59" s="205"/>
      <c r="BS59" s="205"/>
      <c r="BT59" s="205"/>
      <c r="BU59" s="205"/>
      <c r="BV59" s="59"/>
      <c r="BW59" s="59"/>
      <c r="BX59" s="62"/>
      <c r="BY59" s="61"/>
      <c r="BZ59" s="61"/>
      <c r="CA59" s="61"/>
      <c r="CB59" s="61"/>
      <c r="CC59" s="61"/>
      <c r="CD59" s="61"/>
      <c r="CE59" s="61"/>
      <c r="CF59" s="61"/>
      <c r="CG59" s="61"/>
      <c r="CH59" s="61"/>
      <c r="CI59" s="61"/>
      <c r="CJ59" s="61"/>
      <c r="CK59" s="61"/>
      <c r="CL59" s="61"/>
      <c r="CM59" s="61"/>
      <c r="CN59" s="61"/>
      <c r="CO59" s="61"/>
      <c r="CP59" s="61"/>
      <c r="CQ59" s="61"/>
      <c r="CR59" s="61"/>
      <c r="CS59" s="61"/>
      <c r="CT59" s="61"/>
      <c r="CU59" s="61"/>
      <c r="CV59" s="61"/>
      <c r="CW59" s="61"/>
      <c r="CX59" s="61"/>
      <c r="CY59" s="61"/>
      <c r="CZ59" s="61"/>
      <c r="DA59" s="61"/>
      <c r="DB59" s="61"/>
      <c r="DC59" s="61"/>
      <c r="DD59" s="61"/>
      <c r="DE59" s="61"/>
      <c r="DF59" s="61"/>
      <c r="DG59" s="61"/>
      <c r="DH59" s="61"/>
      <c r="DI59" s="61"/>
      <c r="DJ59" s="61"/>
      <c r="DK59" s="61"/>
      <c r="DL59" s="61"/>
      <c r="DM59" s="61"/>
      <c r="DN59" s="61"/>
      <c r="DO59" s="61"/>
      <c r="DP59" s="61"/>
      <c r="DQ59" s="61"/>
      <c r="DR59" s="61"/>
      <c r="DS59" s="61"/>
      <c r="DT59" s="61"/>
      <c r="DU59" s="61"/>
      <c r="DV59" s="61"/>
      <c r="DW59" s="61"/>
      <c r="DX59" s="61"/>
      <c r="DY59" s="61"/>
      <c r="DZ59" s="61"/>
      <c r="EA59" s="61"/>
      <c r="EB59" s="61"/>
      <c r="EC59" s="61"/>
      <c r="ED59" s="61"/>
      <c r="EE59" s="61"/>
      <c r="EF59" s="61"/>
      <c r="EG59" s="61"/>
      <c r="EH59" s="61"/>
      <c r="EI59" s="61"/>
      <c r="EJ59" s="61"/>
      <c r="EK59" s="61"/>
      <c r="EL59" s="61"/>
      <c r="EM59" s="61"/>
      <c r="EN59" s="61"/>
      <c r="EO59" s="61"/>
      <c r="EP59" s="61"/>
      <c r="EQ59" s="61"/>
      <c r="ER59" s="61"/>
      <c r="ES59" s="61"/>
      <c r="ET59" s="61"/>
      <c r="EU59" s="61"/>
      <c r="EV59" s="61"/>
      <c r="EW59" s="61"/>
      <c r="EX59" s="61"/>
      <c r="EY59" s="61"/>
      <c r="EZ59" s="61"/>
      <c r="FA59" s="61"/>
      <c r="FB59" s="61"/>
      <c r="FC59" s="61"/>
      <c r="FD59" s="61"/>
      <c r="FE59" s="61"/>
      <c r="FF59" s="61"/>
      <c r="FG59" s="61"/>
      <c r="FH59" s="61"/>
      <c r="FI59" s="61"/>
      <c r="FJ59" s="61"/>
      <c r="FK59" s="60"/>
    </row>
    <row r="60" spans="1:167" ht="12" customHeight="1">
      <c r="A60" s="212" t="s">
        <v>282</v>
      </c>
      <c r="B60" s="212"/>
      <c r="C60" s="213" t="s">
        <v>563</v>
      </c>
      <c r="D60" s="213"/>
      <c r="E60" s="213"/>
      <c r="F60" s="213"/>
      <c r="G60" s="213"/>
      <c r="H60" s="214" t="s">
        <v>282</v>
      </c>
      <c r="I60" s="214"/>
      <c r="J60" s="213" t="s">
        <v>564</v>
      </c>
      <c r="K60" s="213"/>
      <c r="L60" s="213"/>
      <c r="M60" s="213"/>
      <c r="N60" s="213"/>
      <c r="O60" s="213"/>
      <c r="P60" s="213"/>
      <c r="Q60" s="213"/>
      <c r="R60" s="213"/>
      <c r="S60" s="213"/>
      <c r="T60" s="213"/>
      <c r="U60" s="213"/>
      <c r="V60" s="213"/>
      <c r="W60" s="213"/>
      <c r="X60" s="213"/>
      <c r="Y60" s="213"/>
      <c r="Z60" s="213"/>
      <c r="AA60" s="213"/>
      <c r="AB60" s="213"/>
      <c r="AC60" s="213"/>
      <c r="AD60" s="213"/>
      <c r="AE60" s="213"/>
      <c r="AF60" s="213"/>
      <c r="AG60" s="212">
        <v>20</v>
      </c>
      <c r="AH60" s="212"/>
      <c r="AI60" s="212"/>
      <c r="AJ60" s="212"/>
      <c r="AK60" s="215" t="s">
        <v>549</v>
      </c>
      <c r="AL60" s="215"/>
      <c r="AM60" s="215"/>
      <c r="AN60" s="214" t="s">
        <v>281</v>
      </c>
      <c r="AO60" s="214"/>
      <c r="AP60" s="214"/>
      <c r="AQ60" s="58"/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58"/>
      <c r="BD60" s="58"/>
      <c r="BE60" s="58"/>
      <c r="BF60" s="58"/>
      <c r="BG60" s="58"/>
      <c r="BH60" s="58"/>
      <c r="BI60" s="58"/>
      <c r="BJ60" s="58"/>
      <c r="BK60" s="58"/>
      <c r="BL60" s="58"/>
      <c r="BM60" s="58"/>
      <c r="BN60" s="58"/>
      <c r="BO60" s="58"/>
      <c r="BP60" s="58"/>
      <c r="BQ60" s="58"/>
      <c r="BR60" s="58"/>
      <c r="BS60" s="58"/>
      <c r="BT60" s="58"/>
      <c r="BU60" s="58"/>
      <c r="BV60" s="58"/>
      <c r="BW60" s="58"/>
      <c r="BX60" s="58"/>
      <c r="BY60" s="58"/>
      <c r="BZ60" s="58"/>
      <c r="CA60" s="58"/>
      <c r="CB60" s="58"/>
      <c r="CC60" s="58"/>
      <c r="CD60" s="58"/>
      <c r="CE60" s="58"/>
      <c r="CF60" s="58"/>
      <c r="CG60" s="58"/>
      <c r="CH60" s="58"/>
      <c r="CI60" s="58"/>
      <c r="CJ60" s="58"/>
      <c r="CK60" s="58"/>
      <c r="CL60" s="58"/>
      <c r="CM60" s="58"/>
      <c r="CN60" s="58"/>
      <c r="CO60" s="58"/>
      <c r="CP60" s="58"/>
      <c r="CQ60" s="58"/>
      <c r="CR60" s="58"/>
      <c r="CS60" s="58"/>
      <c r="CT60" s="58"/>
      <c r="CU60" s="58"/>
      <c r="CV60" s="58"/>
      <c r="CW60" s="58"/>
      <c r="CX60" s="58"/>
      <c r="CY60" s="58"/>
      <c r="CZ60" s="58"/>
      <c r="DA60" s="58"/>
      <c r="DB60" s="58"/>
      <c r="DC60" s="58"/>
      <c r="DD60" s="58"/>
      <c r="DE60" s="58"/>
      <c r="DF60" s="58"/>
      <c r="DG60" s="58"/>
      <c r="DH60" s="58"/>
      <c r="DI60" s="58"/>
      <c r="DJ60" s="58"/>
      <c r="DK60" s="58"/>
      <c r="DL60" s="58"/>
      <c r="DM60" s="58"/>
      <c r="DN60" s="58"/>
      <c r="DO60" s="58"/>
      <c r="DP60" s="58"/>
      <c r="DQ60" s="58"/>
      <c r="DR60" s="58"/>
      <c r="DS60" s="58"/>
      <c r="DT60" s="58"/>
      <c r="DU60" s="58"/>
      <c r="DV60" s="58"/>
      <c r="DW60" s="58"/>
      <c r="DX60" s="58"/>
      <c r="DY60" s="58"/>
      <c r="DZ60" s="58"/>
      <c r="EA60" s="58"/>
      <c r="EB60" s="58"/>
      <c r="EC60" s="58"/>
      <c r="ED60" s="58"/>
      <c r="EE60" s="58"/>
      <c r="EF60" s="58"/>
      <c r="EG60" s="58"/>
      <c r="EH60" s="58"/>
      <c r="EI60" s="58"/>
      <c r="EJ60" s="58"/>
      <c r="EK60" s="58"/>
      <c r="EL60" s="58"/>
      <c r="EM60" s="58"/>
      <c r="EN60" s="58"/>
      <c r="EO60" s="58"/>
      <c r="EP60" s="58"/>
      <c r="EQ60" s="58"/>
      <c r="ER60" s="58"/>
      <c r="ES60" s="58"/>
      <c r="ET60" s="58"/>
      <c r="EU60" s="58"/>
      <c r="EV60" s="58"/>
      <c r="EW60" s="58"/>
      <c r="EX60" s="58"/>
      <c r="EY60" s="58"/>
      <c r="EZ60" s="58"/>
      <c r="FA60" s="58"/>
      <c r="FB60" s="58"/>
      <c r="FC60" s="58"/>
      <c r="FD60" s="58"/>
      <c r="FE60" s="58"/>
      <c r="FF60" s="58"/>
      <c r="FG60" s="58"/>
      <c r="FH60" s="58"/>
      <c r="FI60" s="58"/>
      <c r="FJ60" s="58"/>
      <c r="FK60" s="58"/>
    </row>
  </sheetData>
  <sheetProtection/>
  <mergeCells count="214">
    <mergeCell ref="DP45:EM45"/>
    <mergeCell ref="EN45:FK45"/>
    <mergeCell ref="BS44:CM44"/>
    <mergeCell ref="CN44:DA44"/>
    <mergeCell ref="DB44:DO44"/>
    <mergeCell ref="DP44:EM44"/>
    <mergeCell ref="EN44:FK44"/>
    <mergeCell ref="AY45:BH45"/>
    <mergeCell ref="BI45:BR45"/>
    <mergeCell ref="BS45:CM45"/>
    <mergeCell ref="CN45:DA45"/>
    <mergeCell ref="DB45:DO45"/>
    <mergeCell ref="AO44:AX44"/>
    <mergeCell ref="AO45:AX45"/>
    <mergeCell ref="AY44:BH44"/>
    <mergeCell ref="BI44:BR44"/>
    <mergeCell ref="A44:AD44"/>
    <mergeCell ref="A45:AD45"/>
    <mergeCell ref="AE44:AN44"/>
    <mergeCell ref="AE45:AN45"/>
    <mergeCell ref="EN42:FK42"/>
    <mergeCell ref="AY43:BH43"/>
    <mergeCell ref="BI43:BR43"/>
    <mergeCell ref="BS43:CM43"/>
    <mergeCell ref="CN43:DA43"/>
    <mergeCell ref="DB43:DO43"/>
    <mergeCell ref="DP43:EM43"/>
    <mergeCell ref="EN43:FK43"/>
    <mergeCell ref="AY42:BH42"/>
    <mergeCell ref="BI42:BR42"/>
    <mergeCell ref="BS42:CM42"/>
    <mergeCell ref="CN42:DA42"/>
    <mergeCell ref="DB42:DO42"/>
    <mergeCell ref="DP42:EM42"/>
    <mergeCell ref="A42:AD42"/>
    <mergeCell ref="AE42:AN42"/>
    <mergeCell ref="AO42:AX42"/>
    <mergeCell ref="A43:AD43"/>
    <mergeCell ref="AE43:AN43"/>
    <mergeCell ref="AO43:AX43"/>
    <mergeCell ref="B13:EX13"/>
    <mergeCell ref="BP8:FK8"/>
    <mergeCell ref="BP9:FK9"/>
    <mergeCell ref="DP40:EM40"/>
    <mergeCell ref="DP47:EM47"/>
    <mergeCell ref="DB47:DO47"/>
    <mergeCell ref="CN40:DA40"/>
    <mergeCell ref="DB40:DO40"/>
    <mergeCell ref="DP39:EM39"/>
    <mergeCell ref="CN39:DA39"/>
    <mergeCell ref="AO47:AX47"/>
    <mergeCell ref="BI40:BR40"/>
    <mergeCell ref="BI47:BR47"/>
    <mergeCell ref="AO40:AX40"/>
    <mergeCell ref="AY40:BH40"/>
    <mergeCell ref="CN47:DA47"/>
    <mergeCell ref="BS41:CM41"/>
    <mergeCell ref="CN41:DA41"/>
    <mergeCell ref="BI41:BR41"/>
    <mergeCell ref="AY41:BH41"/>
    <mergeCell ref="A40:AD40"/>
    <mergeCell ref="CF58:CG58"/>
    <mergeCell ref="CH58:DD58"/>
    <mergeCell ref="DE58:DH58"/>
    <mergeCell ref="DI58:DK58"/>
    <mergeCell ref="BS47:CM47"/>
    <mergeCell ref="N55:AF55"/>
    <mergeCell ref="AH55:BF55"/>
    <mergeCell ref="A47:AD47"/>
    <mergeCell ref="AY47:BH47"/>
    <mergeCell ref="EN40:FK40"/>
    <mergeCell ref="EN36:FK36"/>
    <mergeCell ref="EZ50:FK50"/>
    <mergeCell ref="EZ27:FK27"/>
    <mergeCell ref="AE40:AN40"/>
    <mergeCell ref="BS40:CM40"/>
    <mergeCell ref="BI39:BR39"/>
    <mergeCell ref="AE47:AN47"/>
    <mergeCell ref="EN39:FK39"/>
    <mergeCell ref="DB39:DO39"/>
    <mergeCell ref="CN48:DA48"/>
    <mergeCell ref="DB48:DO48"/>
    <mergeCell ref="DP48:EM48"/>
    <mergeCell ref="EN48:FK48"/>
    <mergeCell ref="BS48:CM48"/>
    <mergeCell ref="EN47:FK47"/>
    <mergeCell ref="BP5:FK5"/>
    <mergeCell ref="BP6:FK6"/>
    <mergeCell ref="BP7:FK7"/>
    <mergeCell ref="BP10:CK10"/>
    <mergeCell ref="DY10:FK10"/>
    <mergeCell ref="BP11:CK11"/>
    <mergeCell ref="DY11:FK11"/>
    <mergeCell ref="BQ12:BU12"/>
    <mergeCell ref="BV12:BW12"/>
    <mergeCell ref="BX12:CT12"/>
    <mergeCell ref="CU12:CX12"/>
    <mergeCell ref="CY12:DA12"/>
    <mergeCell ref="DB12:DD12"/>
    <mergeCell ref="EJ14:EM14"/>
    <mergeCell ref="EZ14:FK14"/>
    <mergeCell ref="EZ15:FK15"/>
    <mergeCell ref="AR16:AV16"/>
    <mergeCell ref="AW16:AX16"/>
    <mergeCell ref="AY16:BU16"/>
    <mergeCell ref="BV16:BY16"/>
    <mergeCell ref="BZ16:CB16"/>
    <mergeCell ref="CC16:CE16"/>
    <mergeCell ref="EZ16:FK16"/>
    <mergeCell ref="AO17:EL18"/>
    <mergeCell ref="EZ17:FK18"/>
    <mergeCell ref="EZ19:FK21"/>
    <mergeCell ref="AY20:BZ21"/>
    <mergeCell ref="AO22:EL22"/>
    <mergeCell ref="EZ22:FK22"/>
    <mergeCell ref="AO23:EL24"/>
    <mergeCell ref="EZ23:FK23"/>
    <mergeCell ref="EZ24:FK24"/>
    <mergeCell ref="AO25:EL26"/>
    <mergeCell ref="EZ25:FK26"/>
    <mergeCell ref="L28:AV28"/>
    <mergeCell ref="EZ28:FK28"/>
    <mergeCell ref="L29:AV29"/>
    <mergeCell ref="EN30:FK30"/>
    <mergeCell ref="A32:AD36"/>
    <mergeCell ref="AE32:AN36"/>
    <mergeCell ref="AO32:AX36"/>
    <mergeCell ref="AY32:BH36"/>
    <mergeCell ref="BI32:CM32"/>
    <mergeCell ref="CN32:DO35"/>
    <mergeCell ref="DP32:FK35"/>
    <mergeCell ref="BI33:CM33"/>
    <mergeCell ref="CB34:CD34"/>
    <mergeCell ref="BI36:BR36"/>
    <mergeCell ref="BS36:CM36"/>
    <mergeCell ref="CN36:DA36"/>
    <mergeCell ref="DB36:DO36"/>
    <mergeCell ref="DP36:EM36"/>
    <mergeCell ref="A37:AD37"/>
    <mergeCell ref="AE37:AN37"/>
    <mergeCell ref="AO37:AX37"/>
    <mergeCell ref="AY37:BH37"/>
    <mergeCell ref="BI37:BR37"/>
    <mergeCell ref="BS37:CM37"/>
    <mergeCell ref="CN37:DA37"/>
    <mergeCell ref="DB37:DO37"/>
    <mergeCell ref="DP37:EM37"/>
    <mergeCell ref="EN37:FK37"/>
    <mergeCell ref="A38:AD38"/>
    <mergeCell ref="AE38:AN38"/>
    <mergeCell ref="AO38:AX38"/>
    <mergeCell ref="AY38:BH38"/>
    <mergeCell ref="BI38:BR38"/>
    <mergeCell ref="BS38:CM38"/>
    <mergeCell ref="CN38:DA38"/>
    <mergeCell ref="DB38:DO38"/>
    <mergeCell ref="DP38:EM38"/>
    <mergeCell ref="EN38:FK38"/>
    <mergeCell ref="A39:AD39"/>
    <mergeCell ref="AE39:AN39"/>
    <mergeCell ref="AO39:AX39"/>
    <mergeCell ref="AY39:BH39"/>
    <mergeCell ref="BS39:CM39"/>
    <mergeCell ref="N51:AF51"/>
    <mergeCell ref="AH51:BF51"/>
    <mergeCell ref="EZ51:FK51"/>
    <mergeCell ref="N52:AF52"/>
    <mergeCell ref="AH52:BF52"/>
    <mergeCell ref="BX53:EL53"/>
    <mergeCell ref="BX54:EL54"/>
    <mergeCell ref="N56:AF56"/>
    <mergeCell ref="AH56:BF56"/>
    <mergeCell ref="CL56:CX56"/>
    <mergeCell ref="CZ56:DH56"/>
    <mergeCell ref="DJ56:EA56"/>
    <mergeCell ref="EC56:EL56"/>
    <mergeCell ref="AD58:AM58"/>
    <mergeCell ref="AO58:BF58"/>
    <mergeCell ref="BH58:BU58"/>
    <mergeCell ref="BY58:BZ58"/>
    <mergeCell ref="CA58:CE58"/>
    <mergeCell ref="DL58:DN58"/>
    <mergeCell ref="A60:B60"/>
    <mergeCell ref="C60:G60"/>
    <mergeCell ref="H60:I60"/>
    <mergeCell ref="J60:AF60"/>
    <mergeCell ref="AG60:AJ60"/>
    <mergeCell ref="CL57:CX57"/>
    <mergeCell ref="AK60:AM60"/>
    <mergeCell ref="AN60:AP60"/>
    <mergeCell ref="N59:AB59"/>
    <mergeCell ref="AD59:AM59"/>
    <mergeCell ref="EN46:FK46"/>
    <mergeCell ref="AO59:BF59"/>
    <mergeCell ref="BH59:BU59"/>
    <mergeCell ref="A46:AD46"/>
    <mergeCell ref="AE46:AN46"/>
    <mergeCell ref="AO46:AX46"/>
    <mergeCell ref="CZ57:DH57"/>
    <mergeCell ref="DJ57:EA57"/>
    <mergeCell ref="EC57:EL57"/>
    <mergeCell ref="N58:AB58"/>
    <mergeCell ref="AY46:BH46"/>
    <mergeCell ref="BI46:BR46"/>
    <mergeCell ref="BS46:CM46"/>
    <mergeCell ref="CN46:DA46"/>
    <mergeCell ref="DB46:DO46"/>
    <mergeCell ref="DP46:EM46"/>
    <mergeCell ref="AO41:AX41"/>
    <mergeCell ref="AE41:AN41"/>
    <mergeCell ref="A41:AD41"/>
    <mergeCell ref="DB41:DO41"/>
    <mergeCell ref="DP41:EM41"/>
    <mergeCell ref="EN41:FK41"/>
  </mergeCells>
  <printOptions/>
  <pageMargins left="0.3937007874015748" right="0.31496062992125984" top="0.5905511811023623" bottom="0.35433070866141736" header="0.1968503937007874" footer="0.1968503937007874"/>
  <pageSetup fitToHeight="0" fitToWidth="1" horizontalDpi="600" verticalDpi="600" orientation="landscape" paperSize="9" scale="94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5"/>
  <sheetViews>
    <sheetView zoomScale="115" zoomScaleNormal="115" zoomScaleSheetLayoutView="115" zoomScalePageLayoutView="0" workbookViewId="0" topLeftCell="A1">
      <selection activeCell="A7" sqref="A7"/>
    </sheetView>
  </sheetViews>
  <sheetFormatPr defaultColWidth="9.33203125" defaultRowHeight="12.75"/>
  <cols>
    <col min="1" max="1" width="139.33203125" style="1" customWidth="1"/>
    <col min="2" max="16384" width="9.33203125" style="1" customWidth="1"/>
  </cols>
  <sheetData>
    <row r="1" ht="21" customHeight="1">
      <c r="A1" s="3" t="s">
        <v>53</v>
      </c>
    </row>
    <row r="2" ht="30" customHeight="1">
      <c r="A2" s="36" t="s">
        <v>388</v>
      </c>
    </row>
    <row r="3" ht="21" customHeight="1">
      <c r="A3" s="36"/>
    </row>
    <row r="4" ht="21" customHeight="1">
      <c r="A4" s="36"/>
    </row>
    <row r="5" ht="21" customHeight="1">
      <c r="A5" s="3" t="s">
        <v>55</v>
      </c>
    </row>
    <row r="6" ht="21" customHeight="1">
      <c r="A6" s="36" t="s">
        <v>389</v>
      </c>
    </row>
    <row r="7" ht="21" customHeight="1">
      <c r="A7" s="36" t="s">
        <v>390</v>
      </c>
    </row>
    <row r="8" ht="21" customHeight="1">
      <c r="A8" s="36" t="s">
        <v>391</v>
      </c>
    </row>
    <row r="9" ht="21" customHeight="1">
      <c r="A9" s="2" t="s">
        <v>392</v>
      </c>
    </row>
    <row r="10" ht="33" customHeight="1">
      <c r="A10" s="2" t="s">
        <v>393</v>
      </c>
    </row>
    <row r="11" ht="21.75" customHeight="1">
      <c r="A11" s="2" t="s">
        <v>394</v>
      </c>
    </row>
    <row r="12" ht="30" customHeight="1">
      <c r="A12" s="2" t="s">
        <v>395</v>
      </c>
    </row>
    <row r="13" ht="19.5" customHeight="1">
      <c r="A13" s="2" t="s">
        <v>396</v>
      </c>
    </row>
    <row r="14" ht="15" customHeight="1">
      <c r="A14" s="2" t="s">
        <v>397</v>
      </c>
    </row>
    <row r="15" ht="14.25">
      <c r="A15" s="2" t="s">
        <v>379</v>
      </c>
    </row>
  </sheetData>
  <sheetProtection/>
  <printOptions horizontalCentered="1"/>
  <pageMargins left="0.1968504" right="0.003937008" top="0.3937008" bottom="0.3937008" header="0.3" footer="0.3"/>
  <pageSetup fitToHeight="0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zoomScale="115" zoomScaleNormal="115" zoomScaleSheetLayoutView="130" zoomScalePageLayoutView="0" workbookViewId="0" topLeftCell="A15">
      <selection activeCell="A1" sqref="A1:L23"/>
    </sheetView>
  </sheetViews>
  <sheetFormatPr defaultColWidth="9.33203125" defaultRowHeight="12.75"/>
  <cols>
    <col min="1" max="1" width="25.16015625" style="4" customWidth="1"/>
    <col min="2" max="2" width="12.33203125" style="4" customWidth="1"/>
    <col min="3" max="3" width="24.83203125" style="4" customWidth="1"/>
    <col min="4" max="9" width="14.5" style="4" customWidth="1"/>
    <col min="10" max="10" width="11.83203125" style="4" customWidth="1"/>
    <col min="11" max="11" width="9.33203125" style="4" customWidth="1"/>
    <col min="12" max="12" width="26.5" style="4" customWidth="1"/>
    <col min="13" max="16384" width="9.33203125" style="4" customWidth="1"/>
  </cols>
  <sheetData>
    <row r="1" spans="1:12" ht="37.5" customHeight="1">
      <c r="A1" s="160" t="s">
        <v>68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</row>
    <row r="2" spans="1:12" ht="69.75" customHeight="1">
      <c r="A2" s="5" t="s">
        <v>66</v>
      </c>
      <c r="B2" s="101" t="s">
        <v>56</v>
      </c>
      <c r="C2" s="101" t="s">
        <v>57</v>
      </c>
      <c r="D2" s="101" t="s">
        <v>58</v>
      </c>
      <c r="E2" s="101" t="s">
        <v>59</v>
      </c>
      <c r="F2" s="101" t="s">
        <v>60</v>
      </c>
      <c r="G2" s="101" t="s">
        <v>61</v>
      </c>
      <c r="H2" s="101" t="s">
        <v>67</v>
      </c>
      <c r="I2" s="101" t="s">
        <v>62</v>
      </c>
      <c r="J2" s="101" t="s">
        <v>63</v>
      </c>
      <c r="K2" s="101" t="s">
        <v>64</v>
      </c>
      <c r="L2" s="101" t="s">
        <v>65</v>
      </c>
    </row>
    <row r="3" spans="1:12" ht="16.5" customHeight="1">
      <c r="A3" s="37" t="s">
        <v>77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</row>
    <row r="4" spans="1:12" ht="44.25" customHeight="1">
      <c r="A4" s="107" t="s">
        <v>398</v>
      </c>
      <c r="B4" s="38"/>
      <c r="C4" s="39" t="s">
        <v>368</v>
      </c>
      <c r="D4" s="38"/>
      <c r="E4" s="38"/>
      <c r="F4" s="38"/>
      <c r="G4" s="38"/>
      <c r="H4" s="38"/>
      <c r="I4" s="38"/>
      <c r="J4" s="100" t="s">
        <v>369</v>
      </c>
      <c r="K4" s="100" t="s">
        <v>371</v>
      </c>
      <c r="L4" s="100" t="s">
        <v>370</v>
      </c>
    </row>
    <row r="5" spans="1:12" ht="54.75" customHeight="1">
      <c r="A5" s="107" t="s">
        <v>399</v>
      </c>
      <c r="B5" s="38"/>
      <c r="C5" s="39" t="s">
        <v>368</v>
      </c>
      <c r="D5" s="38"/>
      <c r="E5" s="38"/>
      <c r="F5" s="38"/>
      <c r="G5" s="39"/>
      <c r="H5" s="39"/>
      <c r="I5" s="38"/>
      <c r="J5" s="100" t="s">
        <v>369</v>
      </c>
      <c r="K5" s="100" t="s">
        <v>371</v>
      </c>
      <c r="L5" s="100" t="s">
        <v>372</v>
      </c>
    </row>
    <row r="6" spans="1:12" ht="42">
      <c r="A6" s="139" t="s">
        <v>400</v>
      </c>
      <c r="B6" s="140"/>
      <c r="C6" s="141" t="s">
        <v>368</v>
      </c>
      <c r="D6" s="140"/>
      <c r="E6" s="140"/>
      <c r="F6" s="140"/>
      <c r="G6" s="140"/>
      <c r="H6" s="140"/>
      <c r="I6" s="140"/>
      <c r="J6" s="139" t="s">
        <v>369</v>
      </c>
      <c r="K6" s="139" t="s">
        <v>371</v>
      </c>
      <c r="L6" s="139" t="s">
        <v>372</v>
      </c>
    </row>
    <row r="7" spans="1:12" ht="42">
      <c r="A7" s="139" t="s">
        <v>401</v>
      </c>
      <c r="B7" s="140"/>
      <c r="C7" s="141" t="s">
        <v>368</v>
      </c>
      <c r="D7" s="140"/>
      <c r="E7" s="140"/>
      <c r="F7" s="140"/>
      <c r="G7" s="140"/>
      <c r="H7" s="140"/>
      <c r="I7" s="140"/>
      <c r="J7" s="139" t="s">
        <v>369</v>
      </c>
      <c r="K7" s="139" t="s">
        <v>371</v>
      </c>
      <c r="L7" s="139" t="s">
        <v>370</v>
      </c>
    </row>
    <row r="8" spans="1:12" ht="42">
      <c r="A8" s="139" t="s">
        <v>402</v>
      </c>
      <c r="B8" s="140"/>
      <c r="C8" s="141" t="s">
        <v>368</v>
      </c>
      <c r="D8" s="140"/>
      <c r="E8" s="140"/>
      <c r="F8" s="140"/>
      <c r="G8" s="140"/>
      <c r="H8" s="140"/>
      <c r="I8" s="140"/>
      <c r="J8" s="139" t="s">
        <v>369</v>
      </c>
      <c r="K8" s="139" t="s">
        <v>371</v>
      </c>
      <c r="L8" s="139" t="s">
        <v>373</v>
      </c>
    </row>
    <row r="9" spans="1:12" ht="63">
      <c r="A9" s="139" t="s">
        <v>403</v>
      </c>
      <c r="B9" s="140"/>
      <c r="C9" s="141" t="s">
        <v>368</v>
      </c>
      <c r="D9" s="140"/>
      <c r="E9" s="140"/>
      <c r="F9" s="140"/>
      <c r="G9" s="140"/>
      <c r="H9" s="140"/>
      <c r="I9" s="140"/>
      <c r="J9" s="139" t="s">
        <v>369</v>
      </c>
      <c r="K9" s="139" t="s">
        <v>371</v>
      </c>
      <c r="L9" s="139" t="s">
        <v>374</v>
      </c>
    </row>
    <row r="10" spans="1:12" ht="63">
      <c r="A10" s="142" t="s">
        <v>404</v>
      </c>
      <c r="B10" s="140"/>
      <c r="C10" s="141" t="s">
        <v>375</v>
      </c>
      <c r="D10" s="140"/>
      <c r="E10" s="140"/>
      <c r="F10" s="140"/>
      <c r="G10" s="140"/>
      <c r="H10" s="140"/>
      <c r="I10" s="140"/>
      <c r="J10" s="139" t="s">
        <v>369</v>
      </c>
      <c r="K10" s="139" t="s">
        <v>371</v>
      </c>
      <c r="L10" s="139" t="s">
        <v>374</v>
      </c>
    </row>
    <row r="11" spans="1:12" ht="42">
      <c r="A11" s="142" t="s">
        <v>405</v>
      </c>
      <c r="B11" s="140"/>
      <c r="C11" s="141" t="s">
        <v>375</v>
      </c>
      <c r="D11" s="140"/>
      <c r="E11" s="140"/>
      <c r="F11" s="140"/>
      <c r="G11" s="140"/>
      <c r="H11" s="140"/>
      <c r="I11" s="140"/>
      <c r="J11" s="139" t="s">
        <v>369</v>
      </c>
      <c r="K11" s="139" t="s">
        <v>371</v>
      </c>
      <c r="L11" s="139" t="s">
        <v>372</v>
      </c>
    </row>
    <row r="12" spans="1:12" ht="42">
      <c r="A12" s="142" t="s">
        <v>406</v>
      </c>
      <c r="B12" s="140"/>
      <c r="C12" s="141" t="s">
        <v>375</v>
      </c>
      <c r="D12" s="140"/>
      <c r="E12" s="140"/>
      <c r="F12" s="140"/>
      <c r="G12" s="140"/>
      <c r="H12" s="140"/>
      <c r="I12" s="140"/>
      <c r="J12" s="139" t="s">
        <v>369</v>
      </c>
      <c r="K12" s="139" t="s">
        <v>371</v>
      </c>
      <c r="L12" s="139" t="s">
        <v>372</v>
      </c>
    </row>
    <row r="13" spans="1:12" ht="63">
      <c r="A13" s="139" t="s">
        <v>407</v>
      </c>
      <c r="B13" s="140"/>
      <c r="C13" s="141" t="s">
        <v>375</v>
      </c>
      <c r="D13" s="140"/>
      <c r="E13" s="140"/>
      <c r="F13" s="140"/>
      <c r="G13" s="140"/>
      <c r="H13" s="140"/>
      <c r="I13" s="140"/>
      <c r="J13" s="139" t="s">
        <v>369</v>
      </c>
      <c r="K13" s="139" t="s">
        <v>371</v>
      </c>
      <c r="L13" s="139" t="s">
        <v>376</v>
      </c>
    </row>
    <row r="14" spans="1:12" ht="63">
      <c r="A14" s="139" t="s">
        <v>408</v>
      </c>
      <c r="B14" s="140"/>
      <c r="C14" s="141" t="s">
        <v>375</v>
      </c>
      <c r="D14" s="140"/>
      <c r="E14" s="140"/>
      <c r="F14" s="140"/>
      <c r="G14" s="140"/>
      <c r="H14" s="140"/>
      <c r="I14" s="140"/>
      <c r="J14" s="139" t="s">
        <v>369</v>
      </c>
      <c r="K14" s="139" t="s">
        <v>371</v>
      </c>
      <c r="L14" s="139" t="s">
        <v>377</v>
      </c>
    </row>
    <row r="15" spans="1:12" ht="63">
      <c r="A15" s="139" t="s">
        <v>409</v>
      </c>
      <c r="B15" s="140"/>
      <c r="C15" s="141" t="s">
        <v>378</v>
      </c>
      <c r="D15" s="140"/>
      <c r="E15" s="140"/>
      <c r="F15" s="140"/>
      <c r="G15" s="140"/>
      <c r="H15" s="140"/>
      <c r="I15" s="140"/>
      <c r="J15" s="139" t="s">
        <v>369</v>
      </c>
      <c r="K15" s="139" t="s">
        <v>371</v>
      </c>
      <c r="L15" s="139" t="s">
        <v>377</v>
      </c>
    </row>
    <row r="16" spans="1:12" ht="63">
      <c r="A16" s="139" t="s">
        <v>410</v>
      </c>
      <c r="B16" s="140"/>
      <c r="C16" s="141" t="s">
        <v>378</v>
      </c>
      <c r="D16" s="140"/>
      <c r="E16" s="140"/>
      <c r="F16" s="140"/>
      <c r="G16" s="140"/>
      <c r="H16" s="140"/>
      <c r="I16" s="140"/>
      <c r="J16" s="139" t="s">
        <v>369</v>
      </c>
      <c r="K16" s="139" t="s">
        <v>371</v>
      </c>
      <c r="L16" s="139" t="s">
        <v>374</v>
      </c>
    </row>
    <row r="17" spans="1:12" ht="42">
      <c r="A17" s="139" t="s">
        <v>411</v>
      </c>
      <c r="B17" s="140"/>
      <c r="C17" s="141" t="s">
        <v>378</v>
      </c>
      <c r="D17" s="140"/>
      <c r="E17" s="140"/>
      <c r="F17" s="140"/>
      <c r="G17" s="140"/>
      <c r="H17" s="140"/>
      <c r="I17" s="140"/>
      <c r="J17" s="139" t="s">
        <v>369</v>
      </c>
      <c r="K17" s="139" t="s">
        <v>371</v>
      </c>
      <c r="L17" s="139" t="s">
        <v>370</v>
      </c>
    </row>
    <row r="18" spans="1:12" ht="42">
      <c r="A18" s="139" t="s">
        <v>412</v>
      </c>
      <c r="B18" s="140"/>
      <c r="C18" s="141" t="s">
        <v>378</v>
      </c>
      <c r="D18" s="140"/>
      <c r="E18" s="140"/>
      <c r="F18" s="140"/>
      <c r="G18" s="140"/>
      <c r="H18" s="140"/>
      <c r="I18" s="140"/>
      <c r="J18" s="139" t="s">
        <v>369</v>
      </c>
      <c r="K18" s="139" t="s">
        <v>371</v>
      </c>
      <c r="L18" s="139" t="s">
        <v>370</v>
      </c>
    </row>
    <row r="19" spans="1:12" ht="42">
      <c r="A19" s="139" t="s">
        <v>413</v>
      </c>
      <c r="B19" s="140"/>
      <c r="C19" s="141" t="s">
        <v>378</v>
      </c>
      <c r="D19" s="140"/>
      <c r="E19" s="140"/>
      <c r="F19" s="140"/>
      <c r="G19" s="140"/>
      <c r="H19" s="140"/>
      <c r="I19" s="140"/>
      <c r="J19" s="139" t="s">
        <v>369</v>
      </c>
      <c r="K19" s="139" t="s">
        <v>371</v>
      </c>
      <c r="L19" s="139"/>
    </row>
    <row r="20" spans="1:12" ht="42">
      <c r="A20" s="139" t="s">
        <v>414</v>
      </c>
      <c r="B20" s="140"/>
      <c r="C20" s="141" t="s">
        <v>378</v>
      </c>
      <c r="D20" s="140"/>
      <c r="E20" s="140"/>
      <c r="F20" s="140"/>
      <c r="G20" s="140"/>
      <c r="H20" s="140"/>
      <c r="I20" s="140"/>
      <c r="J20" s="139" t="s">
        <v>369</v>
      </c>
      <c r="K20" s="139" t="s">
        <v>371</v>
      </c>
      <c r="L20" s="139" t="s">
        <v>372</v>
      </c>
    </row>
    <row r="21" spans="1:12" ht="63">
      <c r="A21" s="139" t="s">
        <v>415</v>
      </c>
      <c r="B21" s="140"/>
      <c r="C21" s="141" t="s">
        <v>378</v>
      </c>
      <c r="D21" s="140"/>
      <c r="E21" s="140"/>
      <c r="F21" s="140"/>
      <c r="G21" s="140"/>
      <c r="H21" s="140"/>
      <c r="I21" s="140"/>
      <c r="J21" s="139" t="s">
        <v>369</v>
      </c>
      <c r="K21" s="139" t="s">
        <v>371</v>
      </c>
      <c r="L21" s="139" t="s">
        <v>376</v>
      </c>
    </row>
    <row r="22" spans="1:12" ht="42">
      <c r="A22" s="139" t="s">
        <v>416</v>
      </c>
      <c r="B22" s="140"/>
      <c r="C22" s="141" t="s">
        <v>378</v>
      </c>
      <c r="D22" s="140"/>
      <c r="E22" s="140"/>
      <c r="F22" s="140"/>
      <c r="G22" s="140"/>
      <c r="H22" s="140"/>
      <c r="I22" s="140"/>
      <c r="J22" s="139" t="s">
        <v>369</v>
      </c>
      <c r="K22" s="139" t="s">
        <v>371</v>
      </c>
      <c r="L22" s="139"/>
    </row>
    <row r="23" spans="1:12" ht="21">
      <c r="A23" s="139" t="s">
        <v>417</v>
      </c>
      <c r="B23" s="140"/>
      <c r="C23" s="141" t="s">
        <v>379</v>
      </c>
      <c r="D23" s="140"/>
      <c r="E23" s="140"/>
      <c r="F23" s="140"/>
      <c r="G23" s="140"/>
      <c r="H23" s="140"/>
      <c r="I23" s="140"/>
      <c r="J23" s="140" t="s">
        <v>381</v>
      </c>
      <c r="K23" s="139" t="s">
        <v>371</v>
      </c>
      <c r="L23" s="139" t="s">
        <v>380</v>
      </c>
    </row>
    <row r="24" ht="14.25">
      <c r="C24" s="99"/>
    </row>
    <row r="25" ht="14.25">
      <c r="C25" s="99"/>
    </row>
    <row r="26" ht="14.25">
      <c r="C26" s="99"/>
    </row>
    <row r="27" ht="14.25">
      <c r="C27" s="99"/>
    </row>
  </sheetData>
  <sheetProtection/>
  <mergeCells count="1">
    <mergeCell ref="A1:L1"/>
  </mergeCells>
  <printOptions horizontalCentered="1"/>
  <pageMargins left="0.1968504" right="0.003937008" top="0.3937008" bottom="0.3937008" header="0.3" footer="0.3"/>
  <pageSetup fitToHeight="0" fitToWidth="1" horizontalDpi="600" verticalDpi="600" orientation="landscape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0"/>
  <sheetViews>
    <sheetView zoomScale="130" zoomScaleNormal="130" zoomScaleSheetLayoutView="115" zoomScalePageLayoutView="0" workbookViewId="0" topLeftCell="A1">
      <selection activeCell="C10" sqref="C10"/>
    </sheetView>
  </sheetViews>
  <sheetFormatPr defaultColWidth="9.33203125" defaultRowHeight="12.75"/>
  <cols>
    <col min="1" max="1" width="142" style="4" customWidth="1"/>
    <col min="2" max="2" width="23.5" style="4" customWidth="1"/>
    <col min="3" max="16384" width="9.33203125" style="4" customWidth="1"/>
  </cols>
  <sheetData>
    <row r="1" spans="1:2" ht="20.25" customHeight="1">
      <c r="A1" s="162" t="s">
        <v>69</v>
      </c>
      <c r="B1" s="162"/>
    </row>
    <row r="2" spans="1:2" ht="12.75" customHeight="1">
      <c r="A2" s="161"/>
      <c r="B2" s="161"/>
    </row>
    <row r="3" spans="1:2" ht="14.25" customHeight="1">
      <c r="A3" s="6" t="s">
        <v>2</v>
      </c>
      <c r="B3" s="6" t="s">
        <v>3</v>
      </c>
    </row>
    <row r="4" spans="1:2" ht="22.5" customHeight="1">
      <c r="A4" s="7" t="s">
        <v>4</v>
      </c>
      <c r="B4" s="7" t="s">
        <v>5</v>
      </c>
    </row>
    <row r="5" spans="1:2" ht="18" customHeight="1">
      <c r="A5" s="8" t="s">
        <v>73</v>
      </c>
      <c r="B5" s="10">
        <v>9928572.5</v>
      </c>
    </row>
    <row r="6" spans="1:2" ht="33.75" customHeight="1">
      <c r="A6" s="9" t="s">
        <v>70</v>
      </c>
      <c r="B6" s="10">
        <v>9928572.5</v>
      </c>
    </row>
    <row r="7" spans="1:2" ht="30" customHeight="1">
      <c r="A7" s="9" t="s">
        <v>71</v>
      </c>
      <c r="B7" s="10">
        <v>0</v>
      </c>
    </row>
    <row r="8" spans="1:2" ht="33.75" customHeight="1">
      <c r="A8" s="9" t="s">
        <v>72</v>
      </c>
      <c r="B8" s="10">
        <v>0</v>
      </c>
    </row>
    <row r="9" spans="1:2" ht="20.25" customHeight="1">
      <c r="A9" s="8" t="s">
        <v>74</v>
      </c>
      <c r="B9" s="10">
        <v>8965535.34</v>
      </c>
    </row>
    <row r="10" spans="1:2" ht="18" customHeight="1">
      <c r="A10" s="9" t="s">
        <v>75</v>
      </c>
      <c r="B10" s="10">
        <v>5197271.51</v>
      </c>
    </row>
  </sheetData>
  <sheetProtection/>
  <mergeCells count="2">
    <mergeCell ref="A2:B2"/>
    <mergeCell ref="A1:B1"/>
  </mergeCells>
  <printOptions horizontalCentered="1"/>
  <pageMargins left="0.1968504" right="0.003937008" top="0.3937008" bottom="0.3937008" header="0.3" footer="0.3"/>
  <pageSetup fitToHeight="0" fitToWidth="1" horizontalDpi="600" verticalDpi="600" orientation="landscape" paperSize="9" scale="9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8"/>
  <sheetViews>
    <sheetView zoomScale="115" zoomScaleNormal="115" zoomScaleSheetLayoutView="115" zoomScalePageLayoutView="0" workbookViewId="0" topLeftCell="A10">
      <selection activeCell="B17" sqref="B17"/>
    </sheetView>
  </sheetViews>
  <sheetFormatPr defaultColWidth="9.33203125" defaultRowHeight="12.75"/>
  <cols>
    <col min="2" max="2" width="142" style="0" customWidth="1"/>
    <col min="3" max="3" width="19.5" style="0" customWidth="1"/>
    <col min="4" max="4" width="59" style="0" customWidth="1"/>
  </cols>
  <sheetData>
    <row r="1" ht="14.25">
      <c r="C1" s="18" t="s">
        <v>107</v>
      </c>
    </row>
    <row r="2" spans="1:4" ht="18.75" customHeight="1">
      <c r="A2" s="162" t="s">
        <v>7</v>
      </c>
      <c r="B2" s="162"/>
      <c r="C2" s="162"/>
      <c r="D2" s="163" t="s">
        <v>92</v>
      </c>
    </row>
    <row r="3" spans="1:4" ht="18.75" customHeight="1">
      <c r="A3" s="164" t="s">
        <v>76</v>
      </c>
      <c r="B3" s="164"/>
      <c r="C3" s="164"/>
      <c r="D3" s="163"/>
    </row>
    <row r="4" spans="1:4" ht="21.75" customHeight="1">
      <c r="A4" s="11" t="s">
        <v>91</v>
      </c>
      <c r="B4" s="11" t="s">
        <v>2</v>
      </c>
      <c r="C4" s="6" t="s">
        <v>93</v>
      </c>
      <c r="D4" s="163"/>
    </row>
    <row r="5" spans="1:4" ht="14.25" customHeight="1">
      <c r="A5" s="14">
        <v>1</v>
      </c>
      <c r="B5" s="14">
        <v>2</v>
      </c>
      <c r="C5" s="7">
        <v>3</v>
      </c>
      <c r="D5" s="13"/>
    </row>
    <row r="6" spans="1:4" ht="20.25" customHeight="1">
      <c r="A6" s="14">
        <v>1</v>
      </c>
      <c r="B6" s="12" t="s">
        <v>8</v>
      </c>
      <c r="C6" s="10">
        <v>18799495.44</v>
      </c>
      <c r="D6" s="4"/>
    </row>
    <row r="7" spans="1:4" ht="20.25" customHeight="1">
      <c r="A7" s="14"/>
      <c r="B7" s="12" t="s">
        <v>78</v>
      </c>
      <c r="C7" s="10"/>
      <c r="D7" s="4"/>
    </row>
    <row r="8" spans="1:4" ht="20.25" customHeight="1">
      <c r="A8" s="14" t="s">
        <v>94</v>
      </c>
      <c r="B8" s="16" t="s">
        <v>79</v>
      </c>
      <c r="C8" s="10">
        <v>9928572.5</v>
      </c>
      <c r="D8" s="4"/>
    </row>
    <row r="9" spans="1:4" ht="20.25" customHeight="1">
      <c r="A9" s="14"/>
      <c r="B9" s="16" t="s">
        <v>16</v>
      </c>
      <c r="C9" s="10"/>
      <c r="D9" s="4"/>
    </row>
    <row r="10" spans="1:4" ht="20.25" customHeight="1">
      <c r="A10" s="14" t="s">
        <v>95</v>
      </c>
      <c r="B10" s="17" t="s">
        <v>80</v>
      </c>
      <c r="C10" s="10">
        <v>2650631.32</v>
      </c>
      <c r="D10" s="15"/>
    </row>
    <row r="11" spans="1:4" ht="20.25" customHeight="1">
      <c r="A11" s="14" t="s">
        <v>96</v>
      </c>
      <c r="B11" s="16" t="s">
        <v>81</v>
      </c>
      <c r="C11" s="10">
        <v>5197271.51</v>
      </c>
      <c r="D11" s="4"/>
    </row>
    <row r="12" spans="1:4" ht="20.25" customHeight="1">
      <c r="A12" s="14"/>
      <c r="B12" s="16" t="s">
        <v>16</v>
      </c>
      <c r="C12" s="10"/>
      <c r="D12" s="4"/>
    </row>
    <row r="13" spans="1:4" ht="20.25" customHeight="1">
      <c r="A13" s="14" t="s">
        <v>97</v>
      </c>
      <c r="B13" s="17" t="s">
        <v>80</v>
      </c>
      <c r="C13" s="10">
        <v>218760.55</v>
      </c>
      <c r="D13" s="4"/>
    </row>
    <row r="14" spans="1:4" ht="20.25" customHeight="1">
      <c r="A14" s="14">
        <v>2</v>
      </c>
      <c r="B14" s="12" t="s">
        <v>9</v>
      </c>
      <c r="C14" s="10"/>
      <c r="D14" s="4"/>
    </row>
    <row r="15" spans="1:4" ht="20.25" customHeight="1">
      <c r="A15" s="14"/>
      <c r="B15" s="12" t="s">
        <v>78</v>
      </c>
      <c r="C15" s="10"/>
      <c r="D15" s="4"/>
    </row>
    <row r="16" spans="1:4" ht="20.25" customHeight="1">
      <c r="A16" s="14" t="s">
        <v>98</v>
      </c>
      <c r="B16" s="16" t="s">
        <v>82</v>
      </c>
      <c r="C16" s="10"/>
      <c r="D16" s="4"/>
    </row>
    <row r="17" spans="1:4" ht="20.25" customHeight="1">
      <c r="A17" s="14"/>
      <c r="B17" s="16" t="s">
        <v>16</v>
      </c>
      <c r="C17" s="10"/>
      <c r="D17" s="4"/>
    </row>
    <row r="18" spans="1:4" ht="20.25" customHeight="1">
      <c r="A18" s="14" t="s">
        <v>99</v>
      </c>
      <c r="B18" s="17" t="s">
        <v>83</v>
      </c>
      <c r="C18" s="10"/>
      <c r="D18" s="4"/>
    </row>
    <row r="19" spans="1:4" ht="20.25" customHeight="1">
      <c r="A19" s="14" t="s">
        <v>100</v>
      </c>
      <c r="B19" s="17" t="s">
        <v>84</v>
      </c>
      <c r="C19" s="10"/>
      <c r="D19" s="4"/>
    </row>
    <row r="20" spans="1:4" ht="20.25" customHeight="1">
      <c r="A20" s="14" t="s">
        <v>101</v>
      </c>
      <c r="B20" s="16" t="s">
        <v>85</v>
      </c>
      <c r="C20" s="10"/>
      <c r="D20" s="4"/>
    </row>
    <row r="21" spans="1:4" ht="20.25" customHeight="1">
      <c r="A21" s="14" t="s">
        <v>102</v>
      </c>
      <c r="B21" s="16" t="s">
        <v>86</v>
      </c>
      <c r="C21" s="10"/>
      <c r="D21" s="4"/>
    </row>
    <row r="22" spans="1:4" ht="20.25" customHeight="1">
      <c r="A22" s="14" t="s">
        <v>103</v>
      </c>
      <c r="B22" s="16" t="s">
        <v>87</v>
      </c>
      <c r="C22" s="10"/>
      <c r="D22" s="4"/>
    </row>
    <row r="23" spans="1:4" ht="20.25" customHeight="1">
      <c r="A23" s="14">
        <v>3</v>
      </c>
      <c r="B23" s="12" t="s">
        <v>10</v>
      </c>
      <c r="C23" s="10"/>
      <c r="D23" s="4"/>
    </row>
    <row r="24" spans="1:4" ht="20.25" customHeight="1">
      <c r="A24" s="14"/>
      <c r="B24" s="12" t="s">
        <v>78</v>
      </c>
      <c r="C24" s="10"/>
      <c r="D24" s="4"/>
    </row>
    <row r="25" spans="1:4" ht="20.25" customHeight="1">
      <c r="A25" s="14" t="s">
        <v>104</v>
      </c>
      <c r="B25" s="16" t="s">
        <v>88</v>
      </c>
      <c r="C25" s="10"/>
      <c r="D25" s="4"/>
    </row>
    <row r="26" spans="1:4" ht="20.25" customHeight="1">
      <c r="A26" s="14" t="s">
        <v>105</v>
      </c>
      <c r="B26" s="16" t="s">
        <v>89</v>
      </c>
      <c r="C26" s="10"/>
      <c r="D26" s="4"/>
    </row>
    <row r="27" spans="1:4" ht="20.25" customHeight="1">
      <c r="A27" s="14"/>
      <c r="B27" s="17" t="s">
        <v>16</v>
      </c>
      <c r="C27" s="10"/>
      <c r="D27" s="4"/>
    </row>
    <row r="28" spans="1:4" ht="20.25" customHeight="1">
      <c r="A28" s="14" t="s">
        <v>106</v>
      </c>
      <c r="B28" s="17" t="s">
        <v>90</v>
      </c>
      <c r="C28" s="10"/>
      <c r="D28" s="4"/>
    </row>
  </sheetData>
  <sheetProtection/>
  <mergeCells count="3">
    <mergeCell ref="D2:D4"/>
    <mergeCell ref="A2:C2"/>
    <mergeCell ref="A3:C3"/>
  </mergeCells>
  <printOptions horizontalCentered="1"/>
  <pageMargins left="0.1968504" right="0.003937008" top="0.3937008" bottom="0.3937008" header="0.3" footer="0.3"/>
  <pageSetup fitToHeight="0" fitToWidth="1" horizontalDpi="600" verticalDpi="600" orientation="landscape" paperSize="9" scale="9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5"/>
  <sheetViews>
    <sheetView tabSelected="1" zoomScale="115" zoomScaleNormal="115" zoomScaleSheetLayoutView="115" zoomScalePageLayoutView="0" workbookViewId="0" topLeftCell="A16">
      <selection activeCell="I35" sqref="I35"/>
    </sheetView>
  </sheetViews>
  <sheetFormatPr defaultColWidth="9.33203125" defaultRowHeight="12.75"/>
  <cols>
    <col min="1" max="1" width="36.5" style="20" customWidth="1"/>
    <col min="2" max="2" width="11.16015625" style="20" customWidth="1"/>
    <col min="3" max="3" width="11.83203125" style="20" customWidth="1"/>
    <col min="4" max="5" width="19.5" style="20" customWidth="1"/>
    <col min="6" max="6" width="15.83203125" style="20" customWidth="1"/>
    <col min="7" max="8" width="17.66015625" style="20" customWidth="1"/>
    <col min="9" max="9" width="22.16015625" style="20" customWidth="1"/>
    <col min="10" max="10" width="24.16015625" style="20" customWidth="1"/>
    <col min="11" max="16384" width="9.33203125" style="20" customWidth="1"/>
  </cols>
  <sheetData>
    <row r="1" spans="1:9" ht="21.75" customHeight="1">
      <c r="A1" s="19" t="s">
        <v>0</v>
      </c>
      <c r="I1" s="21" t="s">
        <v>108</v>
      </c>
    </row>
    <row r="2" spans="1:10" ht="36" customHeight="1">
      <c r="A2" s="165" t="s">
        <v>459</v>
      </c>
      <c r="B2" s="165"/>
      <c r="C2" s="165"/>
      <c r="D2" s="165"/>
      <c r="E2" s="165"/>
      <c r="F2" s="165"/>
      <c r="G2" s="165"/>
      <c r="H2" s="165"/>
      <c r="I2" s="165"/>
      <c r="J2" s="34" t="s">
        <v>157</v>
      </c>
    </row>
    <row r="3" spans="1:9" ht="24" customHeight="1">
      <c r="A3" s="166" t="s">
        <v>11</v>
      </c>
      <c r="B3" s="166" t="s">
        <v>12</v>
      </c>
      <c r="C3" s="166" t="s">
        <v>13</v>
      </c>
      <c r="D3" s="166" t="s">
        <v>14</v>
      </c>
      <c r="E3" s="166"/>
      <c r="F3" s="166"/>
      <c r="G3" s="166"/>
      <c r="H3" s="166"/>
      <c r="I3" s="166"/>
    </row>
    <row r="4" spans="1:9" ht="19.5" customHeight="1">
      <c r="A4" s="167" t="s">
        <v>0</v>
      </c>
      <c r="B4" s="167" t="s">
        <v>0</v>
      </c>
      <c r="C4" s="167" t="s">
        <v>0</v>
      </c>
      <c r="D4" s="166" t="s">
        <v>15</v>
      </c>
      <c r="E4" s="166" t="s">
        <v>16</v>
      </c>
      <c r="F4" s="166"/>
      <c r="G4" s="166"/>
      <c r="H4" s="166"/>
      <c r="I4" s="166"/>
    </row>
    <row r="5" spans="1:9" ht="96" customHeight="1">
      <c r="A5" s="167" t="s">
        <v>0</v>
      </c>
      <c r="B5" s="167" t="s">
        <v>0</v>
      </c>
      <c r="C5" s="167" t="s">
        <v>0</v>
      </c>
      <c r="D5" s="167" t="s">
        <v>0</v>
      </c>
      <c r="E5" s="108" t="s">
        <v>17</v>
      </c>
      <c r="F5" s="108" t="s">
        <v>18</v>
      </c>
      <c r="G5" s="108" t="s">
        <v>19</v>
      </c>
      <c r="H5" s="108" t="s">
        <v>20</v>
      </c>
      <c r="I5" s="108" t="s">
        <v>21</v>
      </c>
    </row>
    <row r="6" spans="1:9" ht="20.25" customHeight="1">
      <c r="A6" s="108" t="s">
        <v>22</v>
      </c>
      <c r="B6" s="108" t="s">
        <v>23</v>
      </c>
      <c r="C6" s="108" t="s">
        <v>24</v>
      </c>
      <c r="D6" s="108" t="s">
        <v>25</v>
      </c>
      <c r="E6" s="108" t="s">
        <v>26</v>
      </c>
      <c r="F6" s="108" t="s">
        <v>27</v>
      </c>
      <c r="G6" s="108">
        <v>7</v>
      </c>
      <c r="H6" s="108" t="s">
        <v>29</v>
      </c>
      <c r="I6" s="108" t="s">
        <v>30</v>
      </c>
    </row>
    <row r="7" spans="1:9" ht="21" customHeight="1">
      <c r="A7" s="25" t="s">
        <v>31</v>
      </c>
      <c r="B7" s="109" t="s">
        <v>32</v>
      </c>
      <c r="C7" s="108" t="s">
        <v>33</v>
      </c>
      <c r="D7" s="25">
        <f>E7+F7+I7</f>
        <v>28614029</v>
      </c>
      <c r="E7" s="25">
        <f>E10</f>
        <v>25520343</v>
      </c>
      <c r="F7" s="25">
        <f>F10</f>
        <v>348086</v>
      </c>
      <c r="G7" s="25"/>
      <c r="H7" s="25"/>
      <c r="I7" s="25">
        <f>I9+I13+I10+I14</f>
        <v>2745600</v>
      </c>
    </row>
    <row r="8" spans="1:9" ht="21" customHeight="1">
      <c r="A8" s="8" t="s">
        <v>34</v>
      </c>
      <c r="B8" s="108" t="s">
        <v>35</v>
      </c>
      <c r="C8" s="108" t="s">
        <v>0</v>
      </c>
      <c r="D8" s="8"/>
      <c r="E8" s="108" t="s">
        <v>33</v>
      </c>
      <c r="F8" s="108" t="s">
        <v>33</v>
      </c>
      <c r="G8" s="108" t="s">
        <v>33</v>
      </c>
      <c r="H8" s="108" t="s">
        <v>33</v>
      </c>
      <c r="I8" s="8"/>
    </row>
    <row r="9" spans="1:9" ht="21" customHeight="1">
      <c r="A9" s="8" t="s">
        <v>553</v>
      </c>
      <c r="B9" s="108" t="s">
        <v>37</v>
      </c>
      <c r="C9" s="108"/>
      <c r="D9" s="8"/>
      <c r="E9" s="8"/>
      <c r="F9" s="108" t="s">
        <v>33</v>
      </c>
      <c r="G9" s="108" t="s">
        <v>33</v>
      </c>
      <c r="H9" s="8"/>
      <c r="I9" s="8"/>
    </row>
    <row r="10" spans="1:9" ht="34.5" customHeight="1">
      <c r="A10" s="8" t="s">
        <v>36</v>
      </c>
      <c r="B10" s="108" t="s">
        <v>38</v>
      </c>
      <c r="C10" s="108">
        <v>130</v>
      </c>
      <c r="D10" s="8">
        <f>E10+I10+F10</f>
        <v>28446429</v>
      </c>
      <c r="E10" s="108">
        <v>25520343</v>
      </c>
      <c r="F10" s="108">
        <v>348086</v>
      </c>
      <c r="G10" s="108" t="s">
        <v>33</v>
      </c>
      <c r="H10" s="108" t="s">
        <v>33</v>
      </c>
      <c r="I10" s="8">
        <v>2578000</v>
      </c>
    </row>
    <row r="11" spans="1:9" ht="78" customHeight="1">
      <c r="A11" s="8" t="s">
        <v>39</v>
      </c>
      <c r="B11" s="108" t="s">
        <v>40</v>
      </c>
      <c r="C11" s="108" t="s">
        <v>0</v>
      </c>
      <c r="D11" s="8"/>
      <c r="E11" s="108" t="s">
        <v>33</v>
      </c>
      <c r="F11" s="108" t="s">
        <v>33</v>
      </c>
      <c r="G11" s="108" t="s">
        <v>33</v>
      </c>
      <c r="H11" s="108" t="s">
        <v>33</v>
      </c>
      <c r="I11" s="8"/>
    </row>
    <row r="12" spans="1:9" ht="32.25" customHeight="1">
      <c r="A12" s="8" t="s">
        <v>41</v>
      </c>
      <c r="B12" s="108" t="s">
        <v>42</v>
      </c>
      <c r="C12" s="108" t="s">
        <v>0</v>
      </c>
      <c r="D12" s="8"/>
      <c r="E12" s="108" t="s">
        <v>33</v>
      </c>
      <c r="F12" s="8"/>
      <c r="G12" s="8"/>
      <c r="H12" s="108" t="s">
        <v>33</v>
      </c>
      <c r="I12" s="108" t="s">
        <v>33</v>
      </c>
    </row>
    <row r="13" spans="1:9" ht="21" customHeight="1">
      <c r="A13" s="8" t="s">
        <v>43</v>
      </c>
      <c r="B13" s="108" t="s">
        <v>44</v>
      </c>
      <c r="C13" s="108">
        <v>180</v>
      </c>
      <c r="D13" s="8">
        <f>F13+I13</f>
        <v>166580</v>
      </c>
      <c r="E13" s="108" t="s">
        <v>33</v>
      </c>
      <c r="F13" s="108"/>
      <c r="G13" s="108" t="s">
        <v>33</v>
      </c>
      <c r="H13" s="108" t="s">
        <v>33</v>
      </c>
      <c r="I13" s="8">
        <v>166580</v>
      </c>
    </row>
    <row r="14" spans="1:9" ht="21" customHeight="1">
      <c r="A14" s="8" t="s">
        <v>573</v>
      </c>
      <c r="B14" s="108">
        <v>440</v>
      </c>
      <c r="C14" s="108" t="s">
        <v>110</v>
      </c>
      <c r="D14" s="8">
        <f>I14</f>
        <v>1020</v>
      </c>
      <c r="E14" s="108" t="s">
        <v>33</v>
      </c>
      <c r="F14" s="108" t="s">
        <v>33</v>
      </c>
      <c r="G14" s="108" t="s">
        <v>33</v>
      </c>
      <c r="H14" s="108" t="s">
        <v>33</v>
      </c>
      <c r="I14" s="8">
        <v>1020</v>
      </c>
    </row>
    <row r="15" spans="1:9" ht="22.5" customHeight="1">
      <c r="A15" s="25" t="s">
        <v>47</v>
      </c>
      <c r="B15" s="109" t="s">
        <v>48</v>
      </c>
      <c r="C15" s="108" t="s">
        <v>33</v>
      </c>
      <c r="D15" s="147">
        <f>E15+F15+I15</f>
        <v>28614029</v>
      </c>
      <c r="E15" s="147">
        <f>E169+E20+E21+E23+E29+E17+E38+E22</f>
        <v>25520343</v>
      </c>
      <c r="F15" s="147">
        <f>F169+F20+F21+F23+F29</f>
        <v>348086</v>
      </c>
      <c r="G15" s="147">
        <f>G169+G20+G21+G23+G29</f>
        <v>0</v>
      </c>
      <c r="H15" s="147">
        <f>H169+H20+H21+H23+H29</f>
        <v>0</v>
      </c>
      <c r="I15" s="147">
        <f>I169+I21+I23+I29+I16</f>
        <v>2745600</v>
      </c>
    </row>
    <row r="16" spans="1:9" ht="25.5" customHeight="1">
      <c r="A16" s="9" t="s">
        <v>112</v>
      </c>
      <c r="B16" s="108">
        <v>210</v>
      </c>
      <c r="C16" s="108">
        <v>0</v>
      </c>
      <c r="D16" s="147">
        <f aca="true" t="shared" si="0" ref="D16:D45">E16+F16+I16</f>
        <v>21622190.85</v>
      </c>
      <c r="E16" s="25">
        <f>E17+E20+E21</f>
        <v>20416684.28</v>
      </c>
      <c r="F16" s="8"/>
      <c r="G16" s="8"/>
      <c r="H16" s="8"/>
      <c r="I16" s="8">
        <f>I17+I20</f>
        <v>1205506.57</v>
      </c>
    </row>
    <row r="17" spans="1:9" ht="49.5" customHeight="1">
      <c r="A17" s="23" t="s">
        <v>111</v>
      </c>
      <c r="B17" s="108">
        <v>211</v>
      </c>
      <c r="C17" s="108">
        <v>0</v>
      </c>
      <c r="D17" s="147">
        <f t="shared" si="0"/>
        <v>21600175.16</v>
      </c>
      <c r="E17" s="8">
        <f>E18+E19</f>
        <v>20394668.59</v>
      </c>
      <c r="F17" s="8">
        <f>F18+F19</f>
        <v>0</v>
      </c>
      <c r="G17" s="8"/>
      <c r="H17" s="8"/>
      <c r="I17" s="8">
        <f>I18+I19</f>
        <v>1205506.57</v>
      </c>
    </row>
    <row r="18" spans="1:9" ht="24.75" customHeight="1">
      <c r="A18" s="24" t="s">
        <v>120</v>
      </c>
      <c r="B18" s="108" t="s">
        <v>121</v>
      </c>
      <c r="C18" s="108">
        <v>111</v>
      </c>
      <c r="D18" s="147">
        <f t="shared" si="0"/>
        <v>16667272.430000002</v>
      </c>
      <c r="E18" s="8">
        <v>15741384.13</v>
      </c>
      <c r="F18" s="8"/>
      <c r="G18" s="8"/>
      <c r="H18" s="8"/>
      <c r="I18" s="8">
        <v>925888.3</v>
      </c>
    </row>
    <row r="19" spans="1:9" ht="136.5" customHeight="1">
      <c r="A19" s="24" t="s">
        <v>122</v>
      </c>
      <c r="B19" s="108" t="s">
        <v>123</v>
      </c>
      <c r="C19" s="108">
        <v>119</v>
      </c>
      <c r="D19" s="147">
        <f t="shared" si="0"/>
        <v>4932902.73</v>
      </c>
      <c r="E19" s="8">
        <v>4653284.46</v>
      </c>
      <c r="F19" s="8"/>
      <c r="G19" s="8"/>
      <c r="H19" s="8"/>
      <c r="I19" s="8">
        <v>279618.27</v>
      </c>
    </row>
    <row r="20" spans="1:9" ht="49.5" customHeight="1">
      <c r="A20" s="23" t="s">
        <v>118</v>
      </c>
      <c r="B20" s="108">
        <v>212</v>
      </c>
      <c r="C20" s="108">
        <v>112</v>
      </c>
      <c r="D20" s="147">
        <f t="shared" si="0"/>
        <v>1645</v>
      </c>
      <c r="E20" s="8">
        <v>1645</v>
      </c>
      <c r="F20" s="8"/>
      <c r="G20" s="8"/>
      <c r="H20" s="8"/>
      <c r="I20" s="8"/>
    </row>
    <row r="21" spans="1:9" ht="37.5" customHeight="1">
      <c r="A21" s="23" t="s">
        <v>559</v>
      </c>
      <c r="B21" s="108">
        <v>213</v>
      </c>
      <c r="C21" s="108">
        <v>112</v>
      </c>
      <c r="D21" s="147">
        <f t="shared" si="0"/>
        <v>20370.69</v>
      </c>
      <c r="E21" s="8">
        <v>20370.69</v>
      </c>
      <c r="F21" s="8"/>
      <c r="G21" s="8"/>
      <c r="H21" s="8"/>
      <c r="I21" s="8">
        <v>0</v>
      </c>
    </row>
    <row r="22" spans="1:9" ht="36" customHeight="1">
      <c r="A22" s="9" t="s">
        <v>113</v>
      </c>
      <c r="B22" s="108">
        <v>220</v>
      </c>
      <c r="C22" s="108">
        <v>262</v>
      </c>
      <c r="D22" s="147">
        <f t="shared" si="0"/>
        <v>7210</v>
      </c>
      <c r="E22" s="8">
        <v>7210</v>
      </c>
      <c r="F22" s="8"/>
      <c r="G22" s="8"/>
      <c r="H22" s="8"/>
      <c r="I22" s="8"/>
    </row>
    <row r="23" spans="1:9" ht="36" customHeight="1">
      <c r="A23" s="9" t="s">
        <v>114</v>
      </c>
      <c r="B23" s="108">
        <v>230</v>
      </c>
      <c r="C23" s="108">
        <v>850</v>
      </c>
      <c r="D23" s="147">
        <f t="shared" si="0"/>
        <v>891332</v>
      </c>
      <c r="E23" s="25">
        <f>E25+E26</f>
        <v>889649</v>
      </c>
      <c r="F23" s="8"/>
      <c r="G23" s="8"/>
      <c r="H23" s="8"/>
      <c r="I23" s="25">
        <f>I26</f>
        <v>1683</v>
      </c>
    </row>
    <row r="24" spans="1:9" ht="30" customHeight="1">
      <c r="A24" s="23" t="s">
        <v>124</v>
      </c>
      <c r="B24" s="108">
        <v>231</v>
      </c>
      <c r="C24" s="108"/>
      <c r="D24" s="147">
        <f t="shared" si="0"/>
        <v>0</v>
      </c>
      <c r="E24" s="8"/>
      <c r="F24" s="8"/>
      <c r="G24" s="8"/>
      <c r="H24" s="8"/>
      <c r="I24" s="8"/>
    </row>
    <row r="25" spans="1:9" ht="20.25" customHeight="1">
      <c r="A25" s="23" t="s">
        <v>125</v>
      </c>
      <c r="B25" s="108">
        <v>232</v>
      </c>
      <c r="C25" s="108">
        <v>851</v>
      </c>
      <c r="D25" s="147">
        <f t="shared" si="0"/>
        <v>829373</v>
      </c>
      <c r="E25" s="8">
        <v>829373</v>
      </c>
      <c r="F25" s="8"/>
      <c r="G25" s="8"/>
      <c r="H25" s="8"/>
      <c r="I25" s="8">
        <v>0</v>
      </c>
    </row>
    <row r="26" spans="1:9" ht="20.25" customHeight="1">
      <c r="A26" s="23" t="s">
        <v>126</v>
      </c>
      <c r="B26" s="108">
        <v>233</v>
      </c>
      <c r="C26" s="148">
        <v>852</v>
      </c>
      <c r="D26" s="147">
        <f t="shared" si="0"/>
        <v>61959</v>
      </c>
      <c r="E26" s="8">
        <v>60276</v>
      </c>
      <c r="F26" s="8"/>
      <c r="G26" s="8"/>
      <c r="H26" s="8"/>
      <c r="I26" s="8">
        <v>1683</v>
      </c>
    </row>
    <row r="27" spans="1:9" ht="39" customHeight="1">
      <c r="A27" s="9" t="s">
        <v>115</v>
      </c>
      <c r="B27" s="108">
        <v>240</v>
      </c>
      <c r="C27" s="108"/>
      <c r="D27" s="147">
        <f t="shared" si="0"/>
        <v>0</v>
      </c>
      <c r="E27" s="8"/>
      <c r="F27" s="8"/>
      <c r="G27" s="8"/>
      <c r="H27" s="8"/>
      <c r="I27" s="8"/>
    </row>
    <row r="28" spans="1:9" ht="48.75" customHeight="1">
      <c r="A28" s="9" t="s">
        <v>116</v>
      </c>
      <c r="B28" s="108">
        <v>250</v>
      </c>
      <c r="C28" s="108"/>
      <c r="D28" s="147">
        <f t="shared" si="0"/>
        <v>0</v>
      </c>
      <c r="E28" s="8"/>
      <c r="F28" s="8"/>
      <c r="G28" s="8"/>
      <c r="H28" s="8"/>
      <c r="I28" s="8"/>
    </row>
    <row r="29" spans="1:9" ht="34.5" customHeight="1">
      <c r="A29" s="9" t="s">
        <v>117</v>
      </c>
      <c r="B29" s="108">
        <v>260</v>
      </c>
      <c r="C29" s="108" t="s">
        <v>33</v>
      </c>
      <c r="D29" s="147">
        <f t="shared" si="0"/>
        <v>6093296.15</v>
      </c>
      <c r="E29" s="25">
        <f>E30+E32+E34+E35+E36+E37</f>
        <v>4206799.72</v>
      </c>
      <c r="F29" s="25">
        <f>F37+F34</f>
        <v>348086</v>
      </c>
      <c r="G29" s="25"/>
      <c r="H29" s="25"/>
      <c r="I29" s="25">
        <f>I30+I31+I32+I33+I34+I35+I36+I37</f>
        <v>1538410.4300000002</v>
      </c>
    </row>
    <row r="30" spans="1:9" ht="26.25" customHeight="1">
      <c r="A30" s="23" t="s">
        <v>127</v>
      </c>
      <c r="B30" s="108">
        <v>261</v>
      </c>
      <c r="C30" s="108">
        <v>244</v>
      </c>
      <c r="D30" s="147">
        <f t="shared" si="0"/>
        <v>78200</v>
      </c>
      <c r="E30" s="8">
        <v>71000</v>
      </c>
      <c r="F30" s="8"/>
      <c r="G30" s="8"/>
      <c r="H30" s="8"/>
      <c r="I30" s="8">
        <v>7200</v>
      </c>
    </row>
    <row r="31" spans="1:9" ht="26.25" customHeight="1">
      <c r="A31" s="23" t="s">
        <v>128</v>
      </c>
      <c r="B31" s="108">
        <v>262</v>
      </c>
      <c r="C31" s="108">
        <v>212</v>
      </c>
      <c r="D31" s="147">
        <f t="shared" si="0"/>
        <v>5627.28</v>
      </c>
      <c r="E31" s="8"/>
      <c r="F31" s="8"/>
      <c r="G31" s="8"/>
      <c r="H31" s="8"/>
      <c r="I31" s="8">
        <v>5627.28</v>
      </c>
    </row>
    <row r="32" spans="1:9" ht="26.25" customHeight="1">
      <c r="A32" s="23" t="s">
        <v>129</v>
      </c>
      <c r="B32" s="108">
        <v>263</v>
      </c>
      <c r="C32" s="108">
        <v>244</v>
      </c>
      <c r="D32" s="147">
        <f t="shared" si="0"/>
        <v>2439074.77</v>
      </c>
      <c r="E32" s="8">
        <v>2439074.77</v>
      </c>
      <c r="F32" s="8"/>
      <c r="G32" s="8"/>
      <c r="H32" s="8"/>
      <c r="I32" s="8">
        <v>0</v>
      </c>
    </row>
    <row r="33" spans="1:9" ht="26.25" customHeight="1">
      <c r="A33" s="23" t="s">
        <v>130</v>
      </c>
      <c r="B33" s="108">
        <v>264</v>
      </c>
      <c r="C33" s="108"/>
      <c r="D33" s="147">
        <f t="shared" si="0"/>
        <v>0</v>
      </c>
      <c r="E33" s="8"/>
      <c r="F33" s="8"/>
      <c r="G33" s="8"/>
      <c r="H33" s="8"/>
      <c r="I33" s="8">
        <v>0</v>
      </c>
    </row>
    <row r="34" spans="1:9" ht="33.75" customHeight="1">
      <c r="A34" s="23" t="s">
        <v>131</v>
      </c>
      <c r="B34" s="108">
        <v>265</v>
      </c>
      <c r="C34" s="108">
        <v>244</v>
      </c>
      <c r="D34" s="147">
        <f>E34+F34+I34</f>
        <v>351191.54000000004</v>
      </c>
      <c r="E34" s="8">
        <v>180425.54</v>
      </c>
      <c r="F34" s="8">
        <v>134966</v>
      </c>
      <c r="G34" s="8"/>
      <c r="H34" s="8"/>
      <c r="I34" s="8">
        <v>35800</v>
      </c>
    </row>
    <row r="35" spans="1:9" ht="26.25" customHeight="1">
      <c r="A35" s="23" t="s">
        <v>132</v>
      </c>
      <c r="B35" s="108">
        <v>266</v>
      </c>
      <c r="C35" s="108">
        <v>244</v>
      </c>
      <c r="D35" s="147">
        <f t="shared" si="0"/>
        <v>294771.9</v>
      </c>
      <c r="E35" s="8">
        <v>203210.9</v>
      </c>
      <c r="F35" s="8"/>
      <c r="G35" s="8"/>
      <c r="H35" s="8"/>
      <c r="I35" s="8">
        <v>91561</v>
      </c>
    </row>
    <row r="36" spans="1:9" ht="33.75" customHeight="1">
      <c r="A36" s="23" t="s">
        <v>133</v>
      </c>
      <c r="B36" s="108">
        <v>267</v>
      </c>
      <c r="C36" s="108">
        <v>244</v>
      </c>
      <c r="D36" s="147">
        <f t="shared" si="0"/>
        <v>394438.14</v>
      </c>
      <c r="E36" s="8">
        <v>261051.51</v>
      </c>
      <c r="F36" s="8"/>
      <c r="G36" s="8"/>
      <c r="H36" s="8"/>
      <c r="I36" s="8">
        <v>133386.63</v>
      </c>
    </row>
    <row r="37" spans="1:9" ht="34.5" customHeight="1">
      <c r="A37" s="23" t="s">
        <v>134</v>
      </c>
      <c r="B37" s="108">
        <v>268</v>
      </c>
      <c r="C37" s="108">
        <v>244</v>
      </c>
      <c r="D37" s="147">
        <f t="shared" si="0"/>
        <v>2529992.52</v>
      </c>
      <c r="E37" s="8">
        <v>1052037</v>
      </c>
      <c r="F37" s="8">
        <v>213120</v>
      </c>
      <c r="G37" s="8"/>
      <c r="H37" s="8"/>
      <c r="I37" s="8">
        <v>1264835.52</v>
      </c>
    </row>
    <row r="38" spans="1:9" ht="38.25" customHeight="1">
      <c r="A38" s="25" t="s">
        <v>135</v>
      </c>
      <c r="B38" s="109">
        <v>300</v>
      </c>
      <c r="C38" s="108">
        <v>0</v>
      </c>
      <c r="D38" s="147">
        <f>D40</f>
        <v>0</v>
      </c>
      <c r="E38" s="25">
        <f>E40</f>
        <v>0</v>
      </c>
      <c r="F38" s="8"/>
      <c r="G38" s="8"/>
      <c r="H38" s="8"/>
      <c r="I38" s="8">
        <v>0</v>
      </c>
    </row>
    <row r="39" spans="1:9" ht="20.25" customHeight="1">
      <c r="A39" s="22" t="s">
        <v>136</v>
      </c>
      <c r="B39" s="108">
        <v>310</v>
      </c>
      <c r="C39" s="108">
        <v>0</v>
      </c>
      <c r="D39" s="147">
        <f t="shared" si="0"/>
        <v>0</v>
      </c>
      <c r="E39" s="8"/>
      <c r="F39" s="8"/>
      <c r="G39" s="8"/>
      <c r="H39" s="8"/>
      <c r="I39" s="8">
        <v>0</v>
      </c>
    </row>
    <row r="40" spans="1:9" ht="20.25" customHeight="1">
      <c r="A40" s="22" t="s">
        <v>137</v>
      </c>
      <c r="B40" s="108">
        <v>320</v>
      </c>
      <c r="C40" s="108"/>
      <c r="D40" s="147">
        <f t="shared" si="0"/>
        <v>0</v>
      </c>
      <c r="E40" s="8"/>
      <c r="F40" s="8"/>
      <c r="G40" s="8"/>
      <c r="H40" s="8"/>
      <c r="I40" s="8">
        <v>0</v>
      </c>
    </row>
    <row r="41" spans="1:9" ht="32.25" customHeight="1">
      <c r="A41" s="25" t="s">
        <v>140</v>
      </c>
      <c r="B41" s="109">
        <v>400</v>
      </c>
      <c r="C41" s="108">
        <v>0</v>
      </c>
      <c r="D41" s="147">
        <f t="shared" si="0"/>
        <v>0</v>
      </c>
      <c r="E41" s="8"/>
      <c r="F41" s="8"/>
      <c r="G41" s="8"/>
      <c r="H41" s="8"/>
      <c r="I41" s="8">
        <v>0</v>
      </c>
    </row>
    <row r="42" spans="1:9" ht="21.75" customHeight="1">
      <c r="A42" s="22" t="s">
        <v>138</v>
      </c>
      <c r="B42" s="108">
        <v>410</v>
      </c>
      <c r="C42" s="108">
        <v>0</v>
      </c>
      <c r="D42" s="147">
        <f t="shared" si="0"/>
        <v>0</v>
      </c>
      <c r="E42" s="8"/>
      <c r="F42" s="8"/>
      <c r="G42" s="8"/>
      <c r="H42" s="8"/>
      <c r="I42" s="8">
        <v>0</v>
      </c>
    </row>
    <row r="43" spans="1:9" ht="21.75" customHeight="1">
      <c r="A43" s="22" t="s">
        <v>139</v>
      </c>
      <c r="B43" s="108">
        <v>420</v>
      </c>
      <c r="C43" s="108">
        <v>0</v>
      </c>
      <c r="D43" s="147">
        <f t="shared" si="0"/>
        <v>0</v>
      </c>
      <c r="E43" s="8"/>
      <c r="F43" s="8"/>
      <c r="G43" s="8"/>
      <c r="H43" s="8"/>
      <c r="I43" s="8">
        <v>0</v>
      </c>
    </row>
    <row r="44" spans="1:9" ht="23.25" customHeight="1">
      <c r="A44" s="25" t="s">
        <v>141</v>
      </c>
      <c r="B44" s="109">
        <v>500</v>
      </c>
      <c r="C44" s="108">
        <v>0</v>
      </c>
      <c r="D44" s="147">
        <f t="shared" si="0"/>
        <v>0</v>
      </c>
      <c r="E44" s="8"/>
      <c r="F44" s="8"/>
      <c r="G44" s="8"/>
      <c r="H44" s="8"/>
      <c r="I44" s="8">
        <v>0</v>
      </c>
    </row>
    <row r="45" spans="1:9" ht="23.25" customHeight="1">
      <c r="A45" s="25" t="s">
        <v>50</v>
      </c>
      <c r="B45" s="109">
        <v>600</v>
      </c>
      <c r="C45" s="108">
        <v>0</v>
      </c>
      <c r="D45" s="147">
        <f t="shared" si="0"/>
        <v>0</v>
      </c>
      <c r="E45" s="8"/>
      <c r="F45" s="8"/>
      <c r="G45" s="8"/>
      <c r="H45" s="8"/>
      <c r="I45" s="8">
        <v>0</v>
      </c>
    </row>
  </sheetData>
  <sheetProtection/>
  <autoFilter ref="A6:I6"/>
  <mergeCells count="7">
    <mergeCell ref="A2:I2"/>
    <mergeCell ref="A3:A5"/>
    <mergeCell ref="B3:B5"/>
    <mergeCell ref="C3:C5"/>
    <mergeCell ref="D3:I3"/>
    <mergeCell ref="D4:D5"/>
    <mergeCell ref="E4:I4"/>
  </mergeCells>
  <printOptions horizontalCentered="1"/>
  <pageMargins left="0.1968504" right="0.003937008" top="0.3937008" bottom="0.3937008" header="0.3" footer="0.3"/>
  <pageSetup fitToHeight="0" fitToWidth="1" horizontalDpi="600" verticalDpi="600" orientation="landscape" paperSize="9" scale="9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5"/>
  <sheetViews>
    <sheetView zoomScale="115" zoomScaleNormal="115" zoomScaleSheetLayoutView="115" zoomScalePageLayoutView="0" workbookViewId="0" topLeftCell="A1">
      <selection activeCell="C11" sqref="C11"/>
    </sheetView>
  </sheetViews>
  <sheetFormatPr defaultColWidth="9.33203125" defaultRowHeight="12.75"/>
  <cols>
    <col min="1" max="1" width="36.5" style="20" customWidth="1"/>
    <col min="2" max="2" width="11.16015625" style="20" customWidth="1"/>
    <col min="3" max="3" width="16.16015625" style="20" customWidth="1"/>
    <col min="4" max="4" width="17" style="20" customWidth="1"/>
    <col min="5" max="5" width="19.5" style="20" customWidth="1"/>
    <col min="6" max="6" width="15" style="20" customWidth="1"/>
    <col min="7" max="8" width="17.66015625" style="20" customWidth="1"/>
    <col min="9" max="9" width="22.16015625" style="20" customWidth="1"/>
    <col min="10" max="10" width="24.16015625" style="20" customWidth="1"/>
    <col min="11" max="16384" width="9.33203125" style="20" customWidth="1"/>
  </cols>
  <sheetData>
    <row r="1" spans="1:9" ht="21.75" customHeight="1">
      <c r="A1" s="19" t="s">
        <v>0</v>
      </c>
      <c r="I1" s="21" t="s">
        <v>108</v>
      </c>
    </row>
    <row r="2" spans="1:10" ht="36" customHeight="1">
      <c r="A2" s="165" t="s">
        <v>460</v>
      </c>
      <c r="B2" s="165"/>
      <c r="C2" s="165"/>
      <c r="D2" s="165"/>
      <c r="E2" s="165"/>
      <c r="F2" s="165"/>
      <c r="G2" s="165"/>
      <c r="H2" s="165"/>
      <c r="I2" s="165"/>
      <c r="J2" s="34" t="s">
        <v>157</v>
      </c>
    </row>
    <row r="3" spans="1:9" ht="24" customHeight="1">
      <c r="A3" s="166" t="s">
        <v>11</v>
      </c>
      <c r="B3" s="166" t="s">
        <v>12</v>
      </c>
      <c r="C3" s="166" t="s">
        <v>13</v>
      </c>
      <c r="D3" s="166" t="s">
        <v>14</v>
      </c>
      <c r="E3" s="166"/>
      <c r="F3" s="166"/>
      <c r="G3" s="166"/>
      <c r="H3" s="166"/>
      <c r="I3" s="166"/>
    </row>
    <row r="4" spans="1:9" ht="19.5" customHeight="1">
      <c r="A4" s="167" t="s">
        <v>0</v>
      </c>
      <c r="B4" s="167" t="s">
        <v>0</v>
      </c>
      <c r="C4" s="167" t="s">
        <v>0</v>
      </c>
      <c r="D4" s="166" t="s">
        <v>15</v>
      </c>
      <c r="E4" s="166" t="s">
        <v>16</v>
      </c>
      <c r="F4" s="166"/>
      <c r="G4" s="166"/>
      <c r="H4" s="166"/>
      <c r="I4" s="166"/>
    </row>
    <row r="5" spans="1:9" ht="96" customHeight="1">
      <c r="A5" s="167" t="s">
        <v>0</v>
      </c>
      <c r="B5" s="167" t="s">
        <v>0</v>
      </c>
      <c r="C5" s="167" t="s">
        <v>0</v>
      </c>
      <c r="D5" s="167" t="s">
        <v>0</v>
      </c>
      <c r="E5" s="133" t="s">
        <v>17</v>
      </c>
      <c r="F5" s="133" t="s">
        <v>18</v>
      </c>
      <c r="G5" s="133" t="s">
        <v>19</v>
      </c>
      <c r="H5" s="133" t="s">
        <v>20</v>
      </c>
      <c r="I5" s="133" t="s">
        <v>21</v>
      </c>
    </row>
    <row r="6" spans="1:9" ht="20.25" customHeight="1">
      <c r="A6" s="133" t="s">
        <v>22</v>
      </c>
      <c r="B6" s="133" t="s">
        <v>23</v>
      </c>
      <c r="C6" s="133" t="s">
        <v>24</v>
      </c>
      <c r="D6" s="133" t="s">
        <v>25</v>
      </c>
      <c r="E6" s="133" t="s">
        <v>26</v>
      </c>
      <c r="F6" s="133" t="s">
        <v>27</v>
      </c>
      <c r="G6" s="133">
        <v>7</v>
      </c>
      <c r="H6" s="133" t="s">
        <v>29</v>
      </c>
      <c r="I6" s="133" t="s">
        <v>30</v>
      </c>
    </row>
    <row r="7" spans="1:9" ht="21" customHeight="1">
      <c r="A7" s="25" t="s">
        <v>31</v>
      </c>
      <c r="B7" s="134" t="s">
        <v>32</v>
      </c>
      <c r="C7" s="133" t="s">
        <v>33</v>
      </c>
      <c r="D7" s="25">
        <f>E7+I7</f>
        <v>27900939</v>
      </c>
      <c r="E7" s="25">
        <f>E10</f>
        <v>25474179</v>
      </c>
      <c r="F7" s="25"/>
      <c r="G7" s="25"/>
      <c r="H7" s="25"/>
      <c r="I7" s="25">
        <f>I10+I13</f>
        <v>2426760</v>
      </c>
    </row>
    <row r="8" spans="1:9" ht="21" customHeight="1">
      <c r="A8" s="8" t="s">
        <v>34</v>
      </c>
      <c r="B8" s="133" t="s">
        <v>35</v>
      </c>
      <c r="C8" s="133" t="s">
        <v>0</v>
      </c>
      <c r="D8" s="8"/>
      <c r="E8" s="133" t="s">
        <v>33</v>
      </c>
      <c r="F8" s="133" t="s">
        <v>33</v>
      </c>
      <c r="G8" s="133" t="s">
        <v>33</v>
      </c>
      <c r="H8" s="133" t="s">
        <v>33</v>
      </c>
      <c r="I8" s="8"/>
    </row>
    <row r="9" spans="1:9" ht="21" customHeight="1">
      <c r="A9" s="8" t="s">
        <v>553</v>
      </c>
      <c r="B9" s="133" t="s">
        <v>37</v>
      </c>
      <c r="C9" s="133"/>
      <c r="D9" s="8"/>
      <c r="E9" s="8"/>
      <c r="F9" s="133" t="s">
        <v>33</v>
      </c>
      <c r="G9" s="133" t="s">
        <v>33</v>
      </c>
      <c r="H9" s="8"/>
      <c r="I9" s="8"/>
    </row>
    <row r="10" spans="1:9" ht="34.5" customHeight="1">
      <c r="A10" s="8" t="s">
        <v>36</v>
      </c>
      <c r="B10" s="133" t="s">
        <v>38</v>
      </c>
      <c r="C10" s="133">
        <v>130</v>
      </c>
      <c r="D10" s="8">
        <f>E10+I10</f>
        <v>27900939</v>
      </c>
      <c r="E10" s="133">
        <v>25474179</v>
      </c>
      <c r="F10" s="133" t="s">
        <v>33</v>
      </c>
      <c r="G10" s="133" t="s">
        <v>33</v>
      </c>
      <c r="H10" s="133" t="s">
        <v>33</v>
      </c>
      <c r="I10" s="8">
        <v>2426760</v>
      </c>
    </row>
    <row r="11" spans="1:9" ht="78" customHeight="1">
      <c r="A11" s="8" t="s">
        <v>39</v>
      </c>
      <c r="B11" s="133" t="s">
        <v>40</v>
      </c>
      <c r="C11" s="133" t="s">
        <v>0</v>
      </c>
      <c r="D11" s="8"/>
      <c r="E11" s="133" t="s">
        <v>33</v>
      </c>
      <c r="F11" s="133" t="s">
        <v>33</v>
      </c>
      <c r="G11" s="133" t="s">
        <v>33</v>
      </c>
      <c r="H11" s="133" t="s">
        <v>33</v>
      </c>
      <c r="I11" s="8"/>
    </row>
    <row r="12" spans="1:9" ht="32.25" customHeight="1">
      <c r="A12" s="8" t="s">
        <v>41</v>
      </c>
      <c r="B12" s="133" t="s">
        <v>42</v>
      </c>
      <c r="C12" s="133" t="s">
        <v>0</v>
      </c>
      <c r="D12" s="8"/>
      <c r="E12" s="133" t="s">
        <v>33</v>
      </c>
      <c r="F12" s="8"/>
      <c r="G12" s="8"/>
      <c r="H12" s="133" t="s">
        <v>33</v>
      </c>
      <c r="I12" s="133" t="s">
        <v>33</v>
      </c>
    </row>
    <row r="13" spans="1:9" ht="21" customHeight="1">
      <c r="A13" s="8" t="s">
        <v>43</v>
      </c>
      <c r="B13" s="133" t="s">
        <v>44</v>
      </c>
      <c r="C13" s="133">
        <v>180</v>
      </c>
      <c r="D13" s="8">
        <f>I13</f>
        <v>0</v>
      </c>
      <c r="E13" s="133" t="s">
        <v>33</v>
      </c>
      <c r="F13" s="133" t="s">
        <v>33</v>
      </c>
      <c r="G13" s="133" t="s">
        <v>33</v>
      </c>
      <c r="H13" s="133" t="s">
        <v>33</v>
      </c>
      <c r="I13" s="8">
        <v>0</v>
      </c>
    </row>
    <row r="14" spans="1:9" ht="21" customHeight="1">
      <c r="A14" s="8" t="s">
        <v>45</v>
      </c>
      <c r="B14" s="133" t="s">
        <v>46</v>
      </c>
      <c r="C14" s="133" t="s">
        <v>110</v>
      </c>
      <c r="D14" s="8"/>
      <c r="E14" s="133" t="s">
        <v>33</v>
      </c>
      <c r="F14" s="133" t="s">
        <v>33</v>
      </c>
      <c r="G14" s="133" t="s">
        <v>33</v>
      </c>
      <c r="H14" s="133" t="s">
        <v>33</v>
      </c>
      <c r="I14" s="8"/>
    </row>
    <row r="15" spans="1:9" ht="22.5" customHeight="1">
      <c r="A15" s="25" t="s">
        <v>47</v>
      </c>
      <c r="B15" s="134" t="s">
        <v>48</v>
      </c>
      <c r="C15" s="133" t="s">
        <v>33</v>
      </c>
      <c r="D15" s="25">
        <f>E15+I15</f>
        <v>27900939</v>
      </c>
      <c r="E15" s="25">
        <f>E16+E23+E29</f>
        <v>25474179</v>
      </c>
      <c r="F15" s="25"/>
      <c r="G15" s="25"/>
      <c r="H15" s="25"/>
      <c r="I15" s="25">
        <f>I16+I23+I29</f>
        <v>2426760</v>
      </c>
    </row>
    <row r="16" spans="1:9" ht="25.5" customHeight="1">
      <c r="A16" s="9" t="s">
        <v>112</v>
      </c>
      <c r="B16" s="133">
        <v>210</v>
      </c>
      <c r="C16" s="133">
        <v>0</v>
      </c>
      <c r="D16" s="25">
        <f aca="true" t="shared" si="0" ref="D16:D37">E16+I16</f>
        <v>21231438.5</v>
      </c>
      <c r="E16" s="25">
        <f>E17+E20+E21</f>
        <v>20180031.1</v>
      </c>
      <c r="F16" s="8"/>
      <c r="G16" s="8"/>
      <c r="H16" s="8"/>
      <c r="I16" s="8">
        <f>I17+I21</f>
        <v>1051407.4</v>
      </c>
    </row>
    <row r="17" spans="1:9" ht="49.5" customHeight="1">
      <c r="A17" s="23" t="s">
        <v>111</v>
      </c>
      <c r="B17" s="133">
        <v>211</v>
      </c>
      <c r="C17" s="133">
        <v>0</v>
      </c>
      <c r="D17" s="25">
        <f t="shared" si="0"/>
        <v>21228918.5</v>
      </c>
      <c r="E17" s="8">
        <f>E18+E19</f>
        <v>20177511.1</v>
      </c>
      <c r="F17" s="8"/>
      <c r="G17" s="8"/>
      <c r="H17" s="8"/>
      <c r="I17" s="8">
        <f>I18+I19</f>
        <v>1051407.4</v>
      </c>
    </row>
    <row r="18" spans="1:9" ht="24.75" customHeight="1">
      <c r="A18" s="24" t="s">
        <v>120</v>
      </c>
      <c r="B18" s="133" t="s">
        <v>121</v>
      </c>
      <c r="C18" s="133">
        <v>111</v>
      </c>
      <c r="D18" s="25">
        <f t="shared" si="0"/>
        <v>16334542.64</v>
      </c>
      <c r="E18" s="8">
        <v>15524226.64</v>
      </c>
      <c r="F18" s="8"/>
      <c r="G18" s="8"/>
      <c r="H18" s="8"/>
      <c r="I18" s="8">
        <v>810316</v>
      </c>
    </row>
    <row r="19" spans="1:9" ht="136.5" customHeight="1">
      <c r="A19" s="24" t="s">
        <v>122</v>
      </c>
      <c r="B19" s="133" t="s">
        <v>123</v>
      </c>
      <c r="C19" s="133">
        <v>119</v>
      </c>
      <c r="D19" s="25">
        <f t="shared" si="0"/>
        <v>4894375.86</v>
      </c>
      <c r="E19" s="8">
        <v>4653284.46</v>
      </c>
      <c r="F19" s="8"/>
      <c r="G19" s="8"/>
      <c r="H19" s="8"/>
      <c r="I19" s="8">
        <v>241091.4</v>
      </c>
    </row>
    <row r="20" spans="1:9" ht="49.5" customHeight="1">
      <c r="A20" s="23" t="s">
        <v>118</v>
      </c>
      <c r="B20" s="133">
        <v>212</v>
      </c>
      <c r="C20" s="133">
        <v>112</v>
      </c>
      <c r="D20" s="25">
        <f t="shared" si="0"/>
        <v>1320</v>
      </c>
      <c r="E20" s="8">
        <v>1320</v>
      </c>
      <c r="F20" s="8"/>
      <c r="G20" s="8"/>
      <c r="H20" s="8"/>
      <c r="I20" s="8">
        <v>0</v>
      </c>
    </row>
    <row r="21" spans="1:9" ht="37.5" customHeight="1">
      <c r="A21" s="23" t="s">
        <v>119</v>
      </c>
      <c r="B21" s="133">
        <v>213</v>
      </c>
      <c r="C21" s="133">
        <v>112</v>
      </c>
      <c r="D21" s="25">
        <f t="shared" si="0"/>
        <v>1200</v>
      </c>
      <c r="E21" s="8">
        <v>1200</v>
      </c>
      <c r="F21" s="8"/>
      <c r="G21" s="8"/>
      <c r="H21" s="8"/>
      <c r="I21" s="8">
        <v>0</v>
      </c>
    </row>
    <row r="22" spans="1:9" ht="36" customHeight="1">
      <c r="A22" s="9" t="s">
        <v>113</v>
      </c>
      <c r="B22" s="133">
        <v>220</v>
      </c>
      <c r="C22" s="133"/>
      <c r="D22" s="25">
        <f t="shared" si="0"/>
        <v>485</v>
      </c>
      <c r="E22" s="8">
        <v>485</v>
      </c>
      <c r="F22" s="8"/>
      <c r="G22" s="8"/>
      <c r="H22" s="8"/>
      <c r="I22" s="8"/>
    </row>
    <row r="23" spans="1:9" ht="36" customHeight="1">
      <c r="A23" s="9" t="s">
        <v>114</v>
      </c>
      <c r="B23" s="133">
        <v>230</v>
      </c>
      <c r="C23" s="133">
        <v>850</v>
      </c>
      <c r="D23" s="25">
        <f t="shared" si="0"/>
        <v>706336</v>
      </c>
      <c r="E23" s="25">
        <f>E25+E26</f>
        <v>706336</v>
      </c>
      <c r="F23" s="8"/>
      <c r="G23" s="8"/>
      <c r="H23" s="8"/>
      <c r="I23" s="8">
        <v>0</v>
      </c>
    </row>
    <row r="24" spans="1:9" ht="30" customHeight="1">
      <c r="A24" s="23" t="s">
        <v>124</v>
      </c>
      <c r="B24" s="133">
        <v>231</v>
      </c>
      <c r="C24" s="133"/>
      <c r="D24" s="25">
        <f t="shared" si="0"/>
        <v>0</v>
      </c>
      <c r="E24" s="8"/>
      <c r="F24" s="8"/>
      <c r="G24" s="8"/>
      <c r="H24" s="8"/>
      <c r="I24" s="8"/>
    </row>
    <row r="25" spans="1:9" ht="20.25" customHeight="1">
      <c r="A25" s="23" t="s">
        <v>125</v>
      </c>
      <c r="B25" s="133">
        <v>232</v>
      </c>
      <c r="C25" s="133">
        <v>851</v>
      </c>
      <c r="D25" s="25">
        <f t="shared" si="0"/>
        <v>661428</v>
      </c>
      <c r="E25" s="8">
        <v>661428</v>
      </c>
      <c r="F25" s="8"/>
      <c r="G25" s="8"/>
      <c r="H25" s="8"/>
      <c r="I25" s="8">
        <v>0</v>
      </c>
    </row>
    <row r="26" spans="1:9" ht="20.25" customHeight="1">
      <c r="A26" s="23" t="s">
        <v>126</v>
      </c>
      <c r="B26" s="133">
        <v>233</v>
      </c>
      <c r="C26" s="133">
        <v>852</v>
      </c>
      <c r="D26" s="25">
        <f t="shared" si="0"/>
        <v>44908</v>
      </c>
      <c r="E26" s="8">
        <v>44908</v>
      </c>
      <c r="F26" s="8"/>
      <c r="G26" s="8"/>
      <c r="H26" s="8"/>
      <c r="I26" s="8"/>
    </row>
    <row r="27" spans="1:9" ht="39" customHeight="1">
      <c r="A27" s="9" t="s">
        <v>115</v>
      </c>
      <c r="B27" s="133">
        <v>240</v>
      </c>
      <c r="C27" s="133"/>
      <c r="D27" s="25">
        <f t="shared" si="0"/>
        <v>0</v>
      </c>
      <c r="E27" s="8"/>
      <c r="F27" s="8"/>
      <c r="G27" s="8"/>
      <c r="H27" s="8"/>
      <c r="I27" s="8"/>
    </row>
    <row r="28" spans="1:9" ht="48.75" customHeight="1">
      <c r="A28" s="9" t="s">
        <v>116</v>
      </c>
      <c r="B28" s="133">
        <v>250</v>
      </c>
      <c r="C28" s="133"/>
      <c r="D28" s="25">
        <f t="shared" si="0"/>
        <v>0</v>
      </c>
      <c r="E28" s="8"/>
      <c r="F28" s="8"/>
      <c r="G28" s="8"/>
      <c r="H28" s="8"/>
      <c r="I28" s="8"/>
    </row>
    <row r="29" spans="1:9" ht="34.5" customHeight="1">
      <c r="A29" s="9" t="s">
        <v>117</v>
      </c>
      <c r="B29" s="133">
        <v>260</v>
      </c>
      <c r="C29" s="133" t="s">
        <v>33</v>
      </c>
      <c r="D29" s="25">
        <f t="shared" si="0"/>
        <v>5963164.5</v>
      </c>
      <c r="E29" s="25">
        <f>E30+E32+E34+E35+E36+E37</f>
        <v>4587811.9</v>
      </c>
      <c r="F29" s="8"/>
      <c r="G29" s="8"/>
      <c r="H29" s="8"/>
      <c r="I29" s="8">
        <f>I30+I31+I32+I33+I34+I35+I36+I37</f>
        <v>1375352.6</v>
      </c>
    </row>
    <row r="30" spans="1:9" ht="26.25" customHeight="1">
      <c r="A30" s="23" t="s">
        <v>127</v>
      </c>
      <c r="B30" s="133">
        <v>261</v>
      </c>
      <c r="C30" s="133">
        <v>244</v>
      </c>
      <c r="D30" s="25">
        <f t="shared" si="0"/>
        <v>85200</v>
      </c>
      <c r="E30" s="8">
        <v>78000</v>
      </c>
      <c r="F30" s="8"/>
      <c r="G30" s="8"/>
      <c r="H30" s="8"/>
      <c r="I30" s="8">
        <v>7200</v>
      </c>
    </row>
    <row r="31" spans="1:9" ht="26.25" customHeight="1">
      <c r="A31" s="23" t="s">
        <v>128</v>
      </c>
      <c r="B31" s="133">
        <v>262</v>
      </c>
      <c r="C31" s="133">
        <v>212</v>
      </c>
      <c r="D31" s="25">
        <f t="shared" si="0"/>
        <v>1320</v>
      </c>
      <c r="E31" s="8"/>
      <c r="F31" s="8"/>
      <c r="G31" s="8"/>
      <c r="H31" s="8"/>
      <c r="I31" s="8">
        <v>1320</v>
      </c>
    </row>
    <row r="32" spans="1:9" ht="26.25" customHeight="1">
      <c r="A32" s="23" t="s">
        <v>129</v>
      </c>
      <c r="B32" s="133">
        <v>263</v>
      </c>
      <c r="C32" s="133">
        <v>244</v>
      </c>
      <c r="D32" s="25">
        <f t="shared" si="0"/>
        <v>2439294.2</v>
      </c>
      <c r="E32" s="8">
        <v>2439294.2</v>
      </c>
      <c r="F32" s="8"/>
      <c r="G32" s="8"/>
      <c r="H32" s="8"/>
      <c r="I32" s="8">
        <v>0</v>
      </c>
    </row>
    <row r="33" spans="1:9" ht="26.25" customHeight="1">
      <c r="A33" s="23" t="s">
        <v>130</v>
      </c>
      <c r="B33" s="133">
        <v>264</v>
      </c>
      <c r="C33" s="133"/>
      <c r="D33" s="25">
        <f t="shared" si="0"/>
        <v>0</v>
      </c>
      <c r="E33" s="8"/>
      <c r="F33" s="8"/>
      <c r="G33" s="8"/>
      <c r="H33" s="8"/>
      <c r="I33" s="8">
        <v>0</v>
      </c>
    </row>
    <row r="34" spans="1:9" ht="33.75" customHeight="1">
      <c r="A34" s="23" t="s">
        <v>131</v>
      </c>
      <c r="B34" s="133">
        <v>265</v>
      </c>
      <c r="C34" s="133">
        <v>244</v>
      </c>
      <c r="D34" s="25">
        <f t="shared" si="0"/>
        <v>157875.71</v>
      </c>
      <c r="E34" s="8">
        <v>147075.71</v>
      </c>
      <c r="F34" s="8"/>
      <c r="G34" s="8"/>
      <c r="H34" s="8"/>
      <c r="I34" s="8">
        <v>10800</v>
      </c>
    </row>
    <row r="35" spans="1:9" ht="26.25" customHeight="1">
      <c r="A35" s="23" t="s">
        <v>132</v>
      </c>
      <c r="B35" s="133">
        <v>266</v>
      </c>
      <c r="C35" s="133">
        <v>244</v>
      </c>
      <c r="D35" s="25">
        <f t="shared" si="0"/>
        <v>292895.99</v>
      </c>
      <c r="E35" s="8">
        <v>256295.99</v>
      </c>
      <c r="F35" s="8"/>
      <c r="G35" s="8"/>
      <c r="H35" s="8"/>
      <c r="I35" s="8">
        <v>36600</v>
      </c>
    </row>
    <row r="36" spans="1:9" ht="33.75" customHeight="1">
      <c r="A36" s="23" t="s">
        <v>133</v>
      </c>
      <c r="B36" s="133">
        <v>267</v>
      </c>
      <c r="C36" s="133">
        <v>244</v>
      </c>
      <c r="D36" s="25">
        <f t="shared" si="0"/>
        <v>470000</v>
      </c>
      <c r="E36" s="8">
        <v>470000</v>
      </c>
      <c r="F36" s="8"/>
      <c r="G36" s="8"/>
      <c r="H36" s="8"/>
      <c r="I36" s="8">
        <v>0</v>
      </c>
    </row>
    <row r="37" spans="1:9" ht="34.5" customHeight="1">
      <c r="A37" s="23" t="s">
        <v>134</v>
      </c>
      <c r="B37" s="133">
        <v>268</v>
      </c>
      <c r="C37" s="133">
        <v>244</v>
      </c>
      <c r="D37" s="25">
        <f t="shared" si="0"/>
        <v>2516578.6</v>
      </c>
      <c r="E37" s="8">
        <v>1197146</v>
      </c>
      <c r="F37" s="8"/>
      <c r="G37" s="8"/>
      <c r="H37" s="8"/>
      <c r="I37" s="8">
        <v>1319432.6</v>
      </c>
    </row>
    <row r="38" spans="1:9" ht="38.25" customHeight="1">
      <c r="A38" s="25" t="s">
        <v>135</v>
      </c>
      <c r="B38" s="134">
        <v>300</v>
      </c>
      <c r="C38" s="133">
        <v>0</v>
      </c>
      <c r="D38" s="8">
        <v>0</v>
      </c>
      <c r="E38" s="25">
        <f>E40</f>
        <v>0</v>
      </c>
      <c r="F38" s="8"/>
      <c r="G38" s="8"/>
      <c r="H38" s="8"/>
      <c r="I38" s="8">
        <v>0</v>
      </c>
    </row>
    <row r="39" spans="1:9" ht="20.25" customHeight="1">
      <c r="A39" s="22" t="s">
        <v>136</v>
      </c>
      <c r="B39" s="133">
        <v>310</v>
      </c>
      <c r="C39" s="133">
        <v>0</v>
      </c>
      <c r="D39" s="8">
        <v>0</v>
      </c>
      <c r="E39" s="8"/>
      <c r="F39" s="8"/>
      <c r="G39" s="8"/>
      <c r="H39" s="8"/>
      <c r="I39" s="8">
        <v>0</v>
      </c>
    </row>
    <row r="40" spans="1:9" ht="20.25" customHeight="1">
      <c r="A40" s="22" t="s">
        <v>137</v>
      </c>
      <c r="B40" s="133">
        <v>320</v>
      </c>
      <c r="C40" s="133">
        <v>0</v>
      </c>
      <c r="D40" s="8">
        <v>0</v>
      </c>
      <c r="E40" s="8"/>
      <c r="F40" s="8"/>
      <c r="G40" s="8"/>
      <c r="H40" s="8"/>
      <c r="I40" s="8">
        <v>0</v>
      </c>
    </row>
    <row r="41" spans="1:9" ht="32.25" customHeight="1">
      <c r="A41" s="25" t="s">
        <v>140</v>
      </c>
      <c r="B41" s="134">
        <v>400</v>
      </c>
      <c r="C41" s="133">
        <v>0</v>
      </c>
      <c r="D41" s="8">
        <v>0</v>
      </c>
      <c r="E41" s="8"/>
      <c r="F41" s="8"/>
      <c r="G41" s="8"/>
      <c r="H41" s="8"/>
      <c r="I41" s="8">
        <v>0</v>
      </c>
    </row>
    <row r="42" spans="1:9" ht="21.75" customHeight="1">
      <c r="A42" s="22" t="s">
        <v>138</v>
      </c>
      <c r="B42" s="133">
        <v>410</v>
      </c>
      <c r="C42" s="133">
        <v>0</v>
      </c>
      <c r="D42" s="8">
        <v>0</v>
      </c>
      <c r="E42" s="8"/>
      <c r="F42" s="8"/>
      <c r="G42" s="8"/>
      <c r="H42" s="8"/>
      <c r="I42" s="8">
        <v>0</v>
      </c>
    </row>
    <row r="43" spans="1:9" ht="21.75" customHeight="1">
      <c r="A43" s="22" t="s">
        <v>139</v>
      </c>
      <c r="B43" s="133">
        <v>420</v>
      </c>
      <c r="C43" s="133">
        <v>0</v>
      </c>
      <c r="D43" s="8">
        <v>0</v>
      </c>
      <c r="E43" s="8"/>
      <c r="F43" s="8"/>
      <c r="G43" s="8"/>
      <c r="H43" s="8"/>
      <c r="I43" s="8">
        <v>0</v>
      </c>
    </row>
    <row r="44" spans="1:9" ht="23.25" customHeight="1">
      <c r="A44" s="25" t="s">
        <v>141</v>
      </c>
      <c r="B44" s="134">
        <v>500</v>
      </c>
      <c r="C44" s="133">
        <v>0</v>
      </c>
      <c r="D44" s="8">
        <v>0</v>
      </c>
      <c r="E44" s="8"/>
      <c r="F44" s="8"/>
      <c r="G44" s="8"/>
      <c r="H44" s="8"/>
      <c r="I44" s="8">
        <v>0</v>
      </c>
    </row>
    <row r="45" spans="1:9" ht="23.25" customHeight="1">
      <c r="A45" s="25" t="s">
        <v>50</v>
      </c>
      <c r="B45" s="134">
        <v>600</v>
      </c>
      <c r="C45" s="133">
        <v>0</v>
      </c>
      <c r="D45" s="8">
        <v>0</v>
      </c>
      <c r="E45" s="8"/>
      <c r="F45" s="8"/>
      <c r="G45" s="8"/>
      <c r="H45" s="8"/>
      <c r="I45" s="8">
        <v>0</v>
      </c>
    </row>
  </sheetData>
  <sheetProtection/>
  <autoFilter ref="A6:I6"/>
  <mergeCells count="7">
    <mergeCell ref="A2:I2"/>
    <mergeCell ref="A3:A5"/>
    <mergeCell ref="B3:B5"/>
    <mergeCell ref="C3:C5"/>
    <mergeCell ref="D3:I3"/>
    <mergeCell ref="D4:D5"/>
    <mergeCell ref="E4:I4"/>
  </mergeCells>
  <printOptions horizontalCentered="1"/>
  <pageMargins left="0.1968504" right="0.003937008" top="0.3937008" bottom="0.3937008" header="0.3" footer="0.3"/>
  <pageSetup fitToHeight="0" fitToWidth="1" horizontalDpi="600" verticalDpi="600" orientation="landscape" paperSize="9" scale="9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5"/>
  <sheetViews>
    <sheetView zoomScale="115" zoomScaleNormal="115" zoomScaleSheetLayoutView="115" zoomScalePageLayoutView="0" workbookViewId="0" topLeftCell="A1">
      <selection activeCell="E20" sqref="E20"/>
    </sheetView>
  </sheetViews>
  <sheetFormatPr defaultColWidth="9.33203125" defaultRowHeight="12.75"/>
  <cols>
    <col min="1" max="1" width="36.5" style="20" customWidth="1"/>
    <col min="2" max="2" width="11.16015625" style="20" customWidth="1"/>
    <col min="3" max="3" width="16.16015625" style="20" customWidth="1"/>
    <col min="4" max="4" width="17" style="20" customWidth="1"/>
    <col min="5" max="5" width="19.5" style="20" customWidth="1"/>
    <col min="6" max="6" width="15" style="20" customWidth="1"/>
    <col min="7" max="8" width="17.66015625" style="20" customWidth="1"/>
    <col min="9" max="9" width="22.16015625" style="20" customWidth="1"/>
    <col min="10" max="10" width="24.16015625" style="20" customWidth="1"/>
    <col min="11" max="16384" width="9.33203125" style="20" customWidth="1"/>
  </cols>
  <sheetData>
    <row r="1" spans="1:9" ht="21.75" customHeight="1">
      <c r="A1" s="19" t="s">
        <v>0</v>
      </c>
      <c r="I1" s="21" t="s">
        <v>108</v>
      </c>
    </row>
    <row r="2" spans="1:10" ht="36" customHeight="1">
      <c r="A2" s="165" t="s">
        <v>497</v>
      </c>
      <c r="B2" s="165"/>
      <c r="C2" s="165"/>
      <c r="D2" s="165"/>
      <c r="E2" s="165"/>
      <c r="F2" s="165"/>
      <c r="G2" s="165"/>
      <c r="H2" s="165"/>
      <c r="I2" s="165"/>
      <c r="J2" s="34" t="s">
        <v>157</v>
      </c>
    </row>
    <row r="3" spans="1:9" ht="24" customHeight="1">
      <c r="A3" s="166" t="s">
        <v>11</v>
      </c>
      <c r="B3" s="166" t="s">
        <v>12</v>
      </c>
      <c r="C3" s="166" t="s">
        <v>13</v>
      </c>
      <c r="D3" s="166" t="s">
        <v>14</v>
      </c>
      <c r="E3" s="166"/>
      <c r="F3" s="166"/>
      <c r="G3" s="166"/>
      <c r="H3" s="166"/>
      <c r="I3" s="166"/>
    </row>
    <row r="4" spans="1:9" ht="19.5" customHeight="1">
      <c r="A4" s="167" t="s">
        <v>0</v>
      </c>
      <c r="B4" s="167" t="s">
        <v>0</v>
      </c>
      <c r="C4" s="167" t="s">
        <v>0</v>
      </c>
      <c r="D4" s="166" t="s">
        <v>15</v>
      </c>
      <c r="E4" s="166" t="s">
        <v>16</v>
      </c>
      <c r="F4" s="166"/>
      <c r="G4" s="166"/>
      <c r="H4" s="166"/>
      <c r="I4" s="166"/>
    </row>
    <row r="5" spans="1:9" ht="96" customHeight="1">
      <c r="A5" s="167" t="s">
        <v>0</v>
      </c>
      <c r="B5" s="167" t="s">
        <v>0</v>
      </c>
      <c r="C5" s="167" t="s">
        <v>0</v>
      </c>
      <c r="D5" s="167" t="s">
        <v>0</v>
      </c>
      <c r="E5" s="7" t="s">
        <v>17</v>
      </c>
      <c r="F5" s="7" t="s">
        <v>18</v>
      </c>
      <c r="G5" s="7" t="s">
        <v>19</v>
      </c>
      <c r="H5" s="7" t="s">
        <v>20</v>
      </c>
      <c r="I5" s="7" t="s">
        <v>21</v>
      </c>
    </row>
    <row r="6" spans="1:9" ht="20.25" customHeight="1">
      <c r="A6" s="7" t="s">
        <v>22</v>
      </c>
      <c r="B6" s="7" t="s">
        <v>23</v>
      </c>
      <c r="C6" s="7" t="s">
        <v>24</v>
      </c>
      <c r="D6" s="7" t="s">
        <v>25</v>
      </c>
      <c r="E6" s="7" t="s">
        <v>26</v>
      </c>
      <c r="F6" s="7" t="s">
        <v>27</v>
      </c>
      <c r="G6" s="7">
        <v>7</v>
      </c>
      <c r="H6" s="7" t="s">
        <v>29</v>
      </c>
      <c r="I6" s="7" t="s">
        <v>30</v>
      </c>
    </row>
    <row r="7" spans="1:9" ht="21" customHeight="1">
      <c r="A7" s="25" t="s">
        <v>31</v>
      </c>
      <c r="B7" s="6" t="s">
        <v>32</v>
      </c>
      <c r="C7" s="7" t="s">
        <v>33</v>
      </c>
      <c r="D7" s="25">
        <f>E7+I7</f>
        <v>27955435</v>
      </c>
      <c r="E7" s="25">
        <f>E10</f>
        <v>25528675</v>
      </c>
      <c r="F7" s="25"/>
      <c r="G7" s="25"/>
      <c r="H7" s="25"/>
      <c r="I7" s="25">
        <f>I10+I13</f>
        <v>2426760</v>
      </c>
    </row>
    <row r="8" spans="1:9" ht="21" customHeight="1">
      <c r="A8" s="8" t="s">
        <v>34</v>
      </c>
      <c r="B8" s="7" t="s">
        <v>35</v>
      </c>
      <c r="C8" s="7" t="s">
        <v>0</v>
      </c>
      <c r="D8" s="8"/>
      <c r="E8" s="7" t="s">
        <v>33</v>
      </c>
      <c r="F8" s="7" t="s">
        <v>33</v>
      </c>
      <c r="G8" s="7" t="s">
        <v>33</v>
      </c>
      <c r="H8" s="7" t="s">
        <v>33</v>
      </c>
      <c r="I8" s="8"/>
    </row>
    <row r="9" spans="1:9" ht="21" customHeight="1">
      <c r="A9" s="8" t="s">
        <v>553</v>
      </c>
      <c r="B9" s="7" t="s">
        <v>37</v>
      </c>
      <c r="C9" s="7"/>
      <c r="D9" s="8"/>
      <c r="E9" s="8"/>
      <c r="F9" s="7" t="s">
        <v>33</v>
      </c>
      <c r="G9" s="7" t="s">
        <v>33</v>
      </c>
      <c r="H9" s="8"/>
      <c r="I9" s="8"/>
    </row>
    <row r="10" spans="1:9" ht="34.5" customHeight="1">
      <c r="A10" s="8" t="s">
        <v>36</v>
      </c>
      <c r="B10" s="7" t="s">
        <v>38</v>
      </c>
      <c r="C10" s="7">
        <v>130</v>
      </c>
      <c r="D10" s="8">
        <f>E10+I10</f>
        <v>27955435</v>
      </c>
      <c r="E10" s="7">
        <v>25528675</v>
      </c>
      <c r="F10" s="7" t="s">
        <v>33</v>
      </c>
      <c r="G10" s="7" t="s">
        <v>33</v>
      </c>
      <c r="H10" s="7" t="s">
        <v>33</v>
      </c>
      <c r="I10" s="8">
        <v>2426760</v>
      </c>
    </row>
    <row r="11" spans="1:9" ht="78" customHeight="1">
      <c r="A11" s="8" t="s">
        <v>39</v>
      </c>
      <c r="B11" s="7" t="s">
        <v>40</v>
      </c>
      <c r="C11" s="7" t="s">
        <v>0</v>
      </c>
      <c r="D11" s="8"/>
      <c r="E11" s="7" t="s">
        <v>33</v>
      </c>
      <c r="F11" s="7" t="s">
        <v>33</v>
      </c>
      <c r="G11" s="7" t="s">
        <v>33</v>
      </c>
      <c r="H11" s="7" t="s">
        <v>33</v>
      </c>
      <c r="I11" s="8"/>
    </row>
    <row r="12" spans="1:9" ht="32.25" customHeight="1">
      <c r="A12" s="8" t="s">
        <v>41</v>
      </c>
      <c r="B12" s="7" t="s">
        <v>42</v>
      </c>
      <c r="C12" s="7" t="s">
        <v>0</v>
      </c>
      <c r="D12" s="8"/>
      <c r="E12" s="7" t="s">
        <v>33</v>
      </c>
      <c r="F12" s="8"/>
      <c r="G12" s="8"/>
      <c r="H12" s="7" t="s">
        <v>33</v>
      </c>
      <c r="I12" s="7" t="s">
        <v>33</v>
      </c>
    </row>
    <row r="13" spans="1:9" ht="21" customHeight="1">
      <c r="A13" s="8" t="s">
        <v>43</v>
      </c>
      <c r="B13" s="7" t="s">
        <v>44</v>
      </c>
      <c r="C13" s="7">
        <v>180</v>
      </c>
      <c r="D13" s="8">
        <f>I13</f>
        <v>0</v>
      </c>
      <c r="E13" s="7" t="s">
        <v>33</v>
      </c>
      <c r="F13" s="7" t="s">
        <v>33</v>
      </c>
      <c r="G13" s="7" t="s">
        <v>33</v>
      </c>
      <c r="H13" s="7" t="s">
        <v>33</v>
      </c>
      <c r="I13" s="8">
        <v>0</v>
      </c>
    </row>
    <row r="14" spans="1:9" ht="21" customHeight="1">
      <c r="A14" s="8" t="s">
        <v>45</v>
      </c>
      <c r="B14" s="7" t="s">
        <v>46</v>
      </c>
      <c r="C14" s="7" t="s">
        <v>110</v>
      </c>
      <c r="D14" s="8"/>
      <c r="E14" s="7" t="s">
        <v>33</v>
      </c>
      <c r="F14" s="7" t="s">
        <v>33</v>
      </c>
      <c r="G14" s="7" t="s">
        <v>33</v>
      </c>
      <c r="H14" s="7" t="s">
        <v>33</v>
      </c>
      <c r="I14" s="8"/>
    </row>
    <row r="15" spans="1:9" ht="22.5" customHeight="1">
      <c r="A15" s="25" t="s">
        <v>47</v>
      </c>
      <c r="B15" s="6" t="s">
        <v>48</v>
      </c>
      <c r="C15" s="7" t="s">
        <v>33</v>
      </c>
      <c r="D15" s="25">
        <f>E15+I15</f>
        <v>27955435</v>
      </c>
      <c r="E15" s="25">
        <f>E16+E23+E29</f>
        <v>25528675</v>
      </c>
      <c r="F15" s="25"/>
      <c r="G15" s="25"/>
      <c r="H15" s="25"/>
      <c r="I15" s="25">
        <f>I16+I23+I29</f>
        <v>2426760</v>
      </c>
    </row>
    <row r="16" spans="1:9" ht="25.5" customHeight="1">
      <c r="A16" s="9" t="s">
        <v>112</v>
      </c>
      <c r="B16" s="7">
        <v>210</v>
      </c>
      <c r="C16" s="7">
        <v>0</v>
      </c>
      <c r="D16" s="25">
        <f aca="true" t="shared" si="0" ref="D16:D37">E16+I16</f>
        <v>21231438.5</v>
      </c>
      <c r="E16" s="25">
        <f>E17+E20+E21</f>
        <v>20180031.1</v>
      </c>
      <c r="F16" s="8"/>
      <c r="G16" s="8"/>
      <c r="H16" s="8"/>
      <c r="I16" s="8">
        <f>I17+I21</f>
        <v>1051407.4</v>
      </c>
    </row>
    <row r="17" spans="1:9" ht="49.5" customHeight="1">
      <c r="A17" s="23" t="s">
        <v>111</v>
      </c>
      <c r="B17" s="7">
        <v>211</v>
      </c>
      <c r="C17" s="7">
        <v>0</v>
      </c>
      <c r="D17" s="25">
        <f t="shared" si="0"/>
        <v>21228918.5</v>
      </c>
      <c r="E17" s="8">
        <f>E18+E19</f>
        <v>20177511.1</v>
      </c>
      <c r="F17" s="8"/>
      <c r="G17" s="8"/>
      <c r="H17" s="8"/>
      <c r="I17" s="8">
        <f>I18+I19</f>
        <v>1051407.4</v>
      </c>
    </row>
    <row r="18" spans="1:9" ht="24.75" customHeight="1">
      <c r="A18" s="24" t="s">
        <v>120</v>
      </c>
      <c r="B18" s="7" t="s">
        <v>121</v>
      </c>
      <c r="C18" s="7">
        <v>111</v>
      </c>
      <c r="D18" s="25">
        <f t="shared" si="0"/>
        <v>16334542.64</v>
      </c>
      <c r="E18" s="8">
        <v>15524226.64</v>
      </c>
      <c r="F18" s="8"/>
      <c r="G18" s="8"/>
      <c r="H18" s="8"/>
      <c r="I18" s="8">
        <v>810316</v>
      </c>
    </row>
    <row r="19" spans="1:9" ht="136.5" customHeight="1">
      <c r="A19" s="24" t="s">
        <v>122</v>
      </c>
      <c r="B19" s="7" t="s">
        <v>123</v>
      </c>
      <c r="C19" s="7">
        <v>119</v>
      </c>
      <c r="D19" s="25">
        <f t="shared" si="0"/>
        <v>4894375.86</v>
      </c>
      <c r="E19" s="8">
        <v>4653284.46</v>
      </c>
      <c r="F19" s="8"/>
      <c r="G19" s="8"/>
      <c r="H19" s="8"/>
      <c r="I19" s="8">
        <v>241091.4</v>
      </c>
    </row>
    <row r="20" spans="1:9" ht="49.5" customHeight="1">
      <c r="A20" s="23" t="s">
        <v>118</v>
      </c>
      <c r="B20" s="7">
        <v>212</v>
      </c>
      <c r="C20" s="7">
        <v>112</v>
      </c>
      <c r="D20" s="25">
        <f t="shared" si="0"/>
        <v>1320</v>
      </c>
      <c r="E20" s="8">
        <v>1320</v>
      </c>
      <c r="F20" s="8"/>
      <c r="G20" s="8"/>
      <c r="H20" s="8"/>
      <c r="I20" s="8">
        <v>0</v>
      </c>
    </row>
    <row r="21" spans="1:9" ht="37.5" customHeight="1">
      <c r="A21" s="23" t="s">
        <v>119</v>
      </c>
      <c r="B21" s="7">
        <v>213</v>
      </c>
      <c r="C21" s="7">
        <v>112</v>
      </c>
      <c r="D21" s="25">
        <f t="shared" si="0"/>
        <v>1200</v>
      </c>
      <c r="E21" s="8">
        <v>1200</v>
      </c>
      <c r="F21" s="8"/>
      <c r="G21" s="8"/>
      <c r="H21" s="8"/>
      <c r="I21" s="8">
        <v>0</v>
      </c>
    </row>
    <row r="22" spans="1:9" ht="36" customHeight="1">
      <c r="A22" s="9" t="s">
        <v>113</v>
      </c>
      <c r="B22" s="7">
        <v>220</v>
      </c>
      <c r="C22" s="7"/>
      <c r="D22" s="25">
        <f t="shared" si="0"/>
        <v>485</v>
      </c>
      <c r="E22" s="8">
        <v>485</v>
      </c>
      <c r="F22" s="8"/>
      <c r="G22" s="8"/>
      <c r="H22" s="8"/>
      <c r="I22" s="8"/>
    </row>
    <row r="23" spans="1:9" ht="36" customHeight="1">
      <c r="A23" s="9" t="s">
        <v>114</v>
      </c>
      <c r="B23" s="7">
        <v>230</v>
      </c>
      <c r="C23" s="7">
        <v>850</v>
      </c>
      <c r="D23" s="25">
        <f t="shared" si="0"/>
        <v>706336</v>
      </c>
      <c r="E23" s="25">
        <f>E25+E26</f>
        <v>706336</v>
      </c>
      <c r="F23" s="8"/>
      <c r="G23" s="8"/>
      <c r="H23" s="8"/>
      <c r="I23" s="8">
        <v>0</v>
      </c>
    </row>
    <row r="24" spans="1:9" ht="30" customHeight="1">
      <c r="A24" s="23" t="s">
        <v>124</v>
      </c>
      <c r="B24" s="7">
        <v>231</v>
      </c>
      <c r="C24" s="7"/>
      <c r="D24" s="25">
        <f t="shared" si="0"/>
        <v>0</v>
      </c>
      <c r="E24" s="8"/>
      <c r="F24" s="8"/>
      <c r="G24" s="8"/>
      <c r="H24" s="8"/>
      <c r="I24" s="8"/>
    </row>
    <row r="25" spans="1:9" ht="20.25" customHeight="1">
      <c r="A25" s="23" t="s">
        <v>125</v>
      </c>
      <c r="B25" s="7">
        <v>232</v>
      </c>
      <c r="C25" s="7">
        <v>851</v>
      </c>
      <c r="D25" s="25">
        <f t="shared" si="0"/>
        <v>661428</v>
      </c>
      <c r="E25" s="8">
        <v>661428</v>
      </c>
      <c r="F25" s="8"/>
      <c r="G25" s="8"/>
      <c r="H25" s="8"/>
      <c r="I25" s="8">
        <v>0</v>
      </c>
    </row>
    <row r="26" spans="1:9" ht="20.25" customHeight="1">
      <c r="A26" s="23" t="s">
        <v>126</v>
      </c>
      <c r="B26" s="7">
        <v>233</v>
      </c>
      <c r="C26" s="7">
        <v>852</v>
      </c>
      <c r="D26" s="25">
        <f t="shared" si="0"/>
        <v>44908</v>
      </c>
      <c r="E26" s="8">
        <v>44908</v>
      </c>
      <c r="F26" s="8"/>
      <c r="G26" s="8"/>
      <c r="H26" s="8"/>
      <c r="I26" s="8"/>
    </row>
    <row r="27" spans="1:9" ht="39" customHeight="1">
      <c r="A27" s="9" t="s">
        <v>115</v>
      </c>
      <c r="B27" s="7">
        <v>240</v>
      </c>
      <c r="C27" s="7"/>
      <c r="D27" s="25">
        <f t="shared" si="0"/>
        <v>0</v>
      </c>
      <c r="E27" s="8"/>
      <c r="F27" s="8"/>
      <c r="G27" s="8"/>
      <c r="H27" s="8"/>
      <c r="I27" s="8"/>
    </row>
    <row r="28" spans="1:9" ht="48.75" customHeight="1">
      <c r="A28" s="9" t="s">
        <v>116</v>
      </c>
      <c r="B28" s="7">
        <v>250</v>
      </c>
      <c r="C28" s="7"/>
      <c r="D28" s="25">
        <f t="shared" si="0"/>
        <v>0</v>
      </c>
      <c r="E28" s="8"/>
      <c r="F28" s="8"/>
      <c r="G28" s="8"/>
      <c r="H28" s="8"/>
      <c r="I28" s="8"/>
    </row>
    <row r="29" spans="1:9" ht="34.5" customHeight="1">
      <c r="A29" s="9" t="s">
        <v>117</v>
      </c>
      <c r="B29" s="7">
        <v>260</v>
      </c>
      <c r="C29" s="7" t="s">
        <v>33</v>
      </c>
      <c r="D29" s="25">
        <f t="shared" si="0"/>
        <v>6017660.5</v>
      </c>
      <c r="E29" s="25">
        <f>E30+E32+E34+E35+E36+E37</f>
        <v>4642307.9</v>
      </c>
      <c r="F29" s="8"/>
      <c r="G29" s="8"/>
      <c r="H29" s="8"/>
      <c r="I29" s="8">
        <f>I30+I31+I32+I33+I34+I35+I36+I37</f>
        <v>1375352.6</v>
      </c>
    </row>
    <row r="30" spans="1:9" ht="26.25" customHeight="1">
      <c r="A30" s="23" t="s">
        <v>127</v>
      </c>
      <c r="B30" s="7">
        <v>261</v>
      </c>
      <c r="C30" s="7">
        <v>244</v>
      </c>
      <c r="D30" s="25">
        <f t="shared" si="0"/>
        <v>85200</v>
      </c>
      <c r="E30" s="8">
        <v>78000</v>
      </c>
      <c r="F30" s="8"/>
      <c r="G30" s="8"/>
      <c r="H30" s="8"/>
      <c r="I30" s="8">
        <v>7200</v>
      </c>
    </row>
    <row r="31" spans="1:9" ht="26.25" customHeight="1">
      <c r="A31" s="23" t="s">
        <v>128</v>
      </c>
      <c r="B31" s="7">
        <v>262</v>
      </c>
      <c r="C31" s="7">
        <v>212</v>
      </c>
      <c r="D31" s="25">
        <f t="shared" si="0"/>
        <v>1320</v>
      </c>
      <c r="E31" s="8"/>
      <c r="F31" s="8"/>
      <c r="G31" s="8"/>
      <c r="H31" s="8"/>
      <c r="I31" s="8">
        <v>1320</v>
      </c>
    </row>
    <row r="32" spans="1:9" ht="26.25" customHeight="1">
      <c r="A32" s="23" t="s">
        <v>129</v>
      </c>
      <c r="B32" s="7">
        <v>263</v>
      </c>
      <c r="C32" s="7">
        <v>244</v>
      </c>
      <c r="D32" s="25">
        <f t="shared" si="0"/>
        <v>2439294.2</v>
      </c>
      <c r="E32" s="8">
        <v>2439294.2</v>
      </c>
      <c r="F32" s="8"/>
      <c r="G32" s="8"/>
      <c r="H32" s="8"/>
      <c r="I32" s="8">
        <v>0</v>
      </c>
    </row>
    <row r="33" spans="1:9" ht="26.25" customHeight="1">
      <c r="A33" s="23" t="s">
        <v>130</v>
      </c>
      <c r="B33" s="7">
        <v>264</v>
      </c>
      <c r="C33" s="7"/>
      <c r="D33" s="25">
        <f t="shared" si="0"/>
        <v>0</v>
      </c>
      <c r="E33" s="8"/>
      <c r="F33" s="8"/>
      <c r="G33" s="8"/>
      <c r="H33" s="8"/>
      <c r="I33" s="8">
        <v>0</v>
      </c>
    </row>
    <row r="34" spans="1:9" ht="33.75" customHeight="1">
      <c r="A34" s="23" t="s">
        <v>131</v>
      </c>
      <c r="B34" s="7">
        <v>265</v>
      </c>
      <c r="C34" s="7">
        <v>244</v>
      </c>
      <c r="D34" s="25">
        <f t="shared" si="0"/>
        <v>157875.71</v>
      </c>
      <c r="E34" s="8">
        <v>147075.71</v>
      </c>
      <c r="F34" s="8"/>
      <c r="G34" s="8"/>
      <c r="H34" s="8"/>
      <c r="I34" s="8">
        <v>10800</v>
      </c>
    </row>
    <row r="35" spans="1:9" ht="26.25" customHeight="1">
      <c r="A35" s="23" t="s">
        <v>132</v>
      </c>
      <c r="B35" s="7">
        <v>266</v>
      </c>
      <c r="C35" s="7">
        <v>244</v>
      </c>
      <c r="D35" s="25">
        <f t="shared" si="0"/>
        <v>292895.99</v>
      </c>
      <c r="E35" s="8">
        <v>256295.99</v>
      </c>
      <c r="F35" s="8"/>
      <c r="G35" s="8"/>
      <c r="H35" s="8"/>
      <c r="I35" s="8">
        <v>36600</v>
      </c>
    </row>
    <row r="36" spans="1:9" ht="33.75" customHeight="1">
      <c r="A36" s="23" t="s">
        <v>133</v>
      </c>
      <c r="B36" s="7">
        <v>267</v>
      </c>
      <c r="C36" s="7">
        <v>244</v>
      </c>
      <c r="D36" s="25">
        <f t="shared" si="0"/>
        <v>470000</v>
      </c>
      <c r="E36" s="8">
        <v>470000</v>
      </c>
      <c r="F36" s="8"/>
      <c r="G36" s="8"/>
      <c r="H36" s="8"/>
      <c r="I36" s="8">
        <v>0</v>
      </c>
    </row>
    <row r="37" spans="1:9" ht="34.5" customHeight="1">
      <c r="A37" s="23" t="s">
        <v>134</v>
      </c>
      <c r="B37" s="7">
        <v>268</v>
      </c>
      <c r="C37" s="7">
        <v>244</v>
      </c>
      <c r="D37" s="25">
        <f t="shared" si="0"/>
        <v>2571074.6</v>
      </c>
      <c r="E37" s="8">
        <v>1251642</v>
      </c>
      <c r="F37" s="8"/>
      <c r="G37" s="8"/>
      <c r="H37" s="8"/>
      <c r="I37" s="8">
        <v>1319432.6</v>
      </c>
    </row>
    <row r="38" spans="1:9" ht="38.25" customHeight="1">
      <c r="A38" s="25" t="s">
        <v>135</v>
      </c>
      <c r="B38" s="6">
        <v>300</v>
      </c>
      <c r="C38" s="7">
        <v>0</v>
      </c>
      <c r="D38" s="8">
        <v>0</v>
      </c>
      <c r="E38" s="25">
        <f>E40</f>
        <v>0</v>
      </c>
      <c r="F38" s="8"/>
      <c r="G38" s="8"/>
      <c r="H38" s="8"/>
      <c r="I38" s="8">
        <v>0</v>
      </c>
    </row>
    <row r="39" spans="1:9" ht="20.25" customHeight="1">
      <c r="A39" s="22" t="s">
        <v>136</v>
      </c>
      <c r="B39" s="7">
        <v>310</v>
      </c>
      <c r="C39" s="7">
        <v>0</v>
      </c>
      <c r="D39" s="8">
        <v>0</v>
      </c>
      <c r="E39" s="8"/>
      <c r="F39" s="8"/>
      <c r="G39" s="8"/>
      <c r="H39" s="8"/>
      <c r="I39" s="8">
        <v>0</v>
      </c>
    </row>
    <row r="40" spans="1:9" ht="20.25" customHeight="1">
      <c r="A40" s="22" t="s">
        <v>137</v>
      </c>
      <c r="B40" s="7">
        <v>320</v>
      </c>
      <c r="C40" s="7">
        <v>0</v>
      </c>
      <c r="D40" s="8">
        <v>0</v>
      </c>
      <c r="E40" s="8"/>
      <c r="F40" s="8"/>
      <c r="G40" s="8"/>
      <c r="H40" s="8"/>
      <c r="I40" s="8">
        <v>0</v>
      </c>
    </row>
    <row r="41" spans="1:9" ht="32.25" customHeight="1">
      <c r="A41" s="25" t="s">
        <v>140</v>
      </c>
      <c r="B41" s="6">
        <v>400</v>
      </c>
      <c r="C41" s="7">
        <v>0</v>
      </c>
      <c r="D41" s="8">
        <v>0</v>
      </c>
      <c r="E41" s="8"/>
      <c r="F41" s="8"/>
      <c r="G41" s="8"/>
      <c r="H41" s="8"/>
      <c r="I41" s="8">
        <v>0</v>
      </c>
    </row>
    <row r="42" spans="1:9" ht="21.75" customHeight="1">
      <c r="A42" s="22" t="s">
        <v>138</v>
      </c>
      <c r="B42" s="7">
        <v>410</v>
      </c>
      <c r="C42" s="7">
        <v>0</v>
      </c>
      <c r="D42" s="8">
        <v>0</v>
      </c>
      <c r="E42" s="8"/>
      <c r="F42" s="8"/>
      <c r="G42" s="8"/>
      <c r="H42" s="8"/>
      <c r="I42" s="8">
        <v>0</v>
      </c>
    </row>
    <row r="43" spans="1:9" ht="21.75" customHeight="1">
      <c r="A43" s="22" t="s">
        <v>139</v>
      </c>
      <c r="B43" s="7">
        <v>420</v>
      </c>
      <c r="C43" s="7">
        <v>0</v>
      </c>
      <c r="D43" s="8">
        <v>0</v>
      </c>
      <c r="E43" s="8"/>
      <c r="F43" s="8"/>
      <c r="G43" s="8"/>
      <c r="H43" s="8"/>
      <c r="I43" s="8">
        <v>0</v>
      </c>
    </row>
    <row r="44" spans="1:9" ht="23.25" customHeight="1">
      <c r="A44" s="25" t="s">
        <v>141</v>
      </c>
      <c r="B44" s="6">
        <v>500</v>
      </c>
      <c r="C44" s="7">
        <v>0</v>
      </c>
      <c r="D44" s="8">
        <v>0</v>
      </c>
      <c r="E44" s="8"/>
      <c r="F44" s="8"/>
      <c r="G44" s="8"/>
      <c r="H44" s="8"/>
      <c r="I44" s="8">
        <v>0</v>
      </c>
    </row>
    <row r="45" spans="1:9" ht="23.25" customHeight="1">
      <c r="A45" s="25" t="s">
        <v>50</v>
      </c>
      <c r="B45" s="6">
        <v>600</v>
      </c>
      <c r="C45" s="7">
        <v>0</v>
      </c>
      <c r="D45" s="8">
        <v>0</v>
      </c>
      <c r="E45" s="8"/>
      <c r="F45" s="8"/>
      <c r="G45" s="8"/>
      <c r="H45" s="8"/>
      <c r="I45" s="8">
        <v>0</v>
      </c>
    </row>
  </sheetData>
  <sheetProtection/>
  <autoFilter ref="A6:I6"/>
  <mergeCells count="7">
    <mergeCell ref="A2:I2"/>
    <mergeCell ref="A3:A5"/>
    <mergeCell ref="B3:B5"/>
    <mergeCell ref="C3:C5"/>
    <mergeCell ref="D3:I3"/>
    <mergeCell ref="D4:D5"/>
    <mergeCell ref="E4:I4"/>
  </mergeCells>
  <printOptions horizontalCentered="1"/>
  <pageMargins left="0.1968504" right="0.003937008" top="0.3937008" bottom="0.3937008" header="0.3" footer="0.3"/>
  <pageSetup fitToHeight="0" fitToWidth="1"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2018-11-08T08:59:50Z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