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6"/>
  </bookViews>
  <sheets>
    <sheet name="Index sheet" sheetId="1" r:id="rId1"/>
    <sheet name="заголовочная" sheetId="2" r:id="rId2"/>
    <sheet name="цели, виды деятельности" sheetId="3" r:id="rId3"/>
    <sheet name="услуги" sheetId="4" r:id="rId4"/>
    <sheet name="балансовая" sheetId="5" r:id="rId5"/>
    <sheet name="фин. состояние" sheetId="6" r:id="rId6"/>
    <sheet name="поступления и выплаты (2)" sheetId="7" r:id="rId7"/>
    <sheet name="поступления и выплаты (3)" sheetId="8" r:id="rId8"/>
    <sheet name="поступления и выплаты" sheetId="9" r:id="rId9"/>
    <sheet name="закупка ТРУ" sheetId="10" r:id="rId10"/>
    <sheet name="временное" sheetId="11" r:id="rId11"/>
    <sheet name="справочная" sheetId="12" r:id="rId12"/>
    <sheet name="обоснование (210) 1" sheetId="13" r:id="rId13"/>
    <sheet name="обоснование (210) 2" sheetId="14" r:id="rId14"/>
    <sheet name="обоснование (210) 3" sheetId="15" r:id="rId15"/>
    <sheet name="обоснование (210) 4" sheetId="16" r:id="rId16"/>
    <sheet name="обоснование (220)" sheetId="17" r:id="rId17"/>
    <sheet name="обоснование (230)" sheetId="18" r:id="rId18"/>
    <sheet name="обоснование (240)" sheetId="19" r:id="rId19"/>
    <sheet name="обоснование (250)" sheetId="20" r:id="rId20"/>
    <sheet name="обоснование (260) 1" sheetId="21" r:id="rId21"/>
    <sheet name="обоснование (260) 2" sheetId="22" r:id="rId22"/>
    <sheet name="обоснование (260) 3" sheetId="23" r:id="rId23"/>
    <sheet name="обоснование (260) 4" sheetId="24" r:id="rId24"/>
    <sheet name="обоснование (260) 5" sheetId="25" r:id="rId25"/>
    <sheet name="обоснование (260) 6" sheetId="26" r:id="rId26"/>
    <sheet name="обоснование (260) 7" sheetId="27" r:id="rId27"/>
    <sheet name="обоснование (260) 8" sheetId="28" r:id="rId28"/>
    <sheet name="сведения о операциях" sheetId="29" r:id="rId29"/>
    <sheet name="Лист1" sheetId="30" r:id="rId30"/>
  </sheets>
  <definedNames>
    <definedName name="___INDEX_SHEET___ASAP_Utilities">'Index sheet'!$A$1</definedName>
    <definedName name="_xlnm._FilterDatabase" localSheetId="9" hidden="1">'закупка ТРУ'!$A$7:$I$7</definedName>
    <definedName name="_xlnm._FilterDatabase" localSheetId="8" hidden="1">'поступления и выплаты'!$A$6:$I$6</definedName>
    <definedName name="_xlnm._FilterDatabase" localSheetId="6" hidden="1">'поступления и выплаты (2)'!$A$6:$I$6</definedName>
    <definedName name="_xlnm._FilterDatabase" localSheetId="7" hidden="1">'поступления и выплаты (3)'!$A$6:$I$6</definedName>
    <definedName name="_xlnm.Print_Titles" localSheetId="4">'фин. состояние'!$3:$5</definedName>
    <definedName name="_xlnm.Print_Titles" localSheetId="3">'балансовая'!$2:$4</definedName>
    <definedName name="_xlnm.Print_Titles" localSheetId="5">'поступления и выплаты'!$3:$6</definedName>
    <definedName name="_xlnm.Print_Area" localSheetId="10">'временное'!$A$1:$C$8</definedName>
    <definedName name="_xlnm.Print_Area" localSheetId="9">'закупка ТРУ'!$A$1:$L$12</definedName>
    <definedName name="_xlnm.Print_Area" localSheetId="8">'поступления и выплаты'!$A$1:$I$45</definedName>
    <definedName name="_xlnm.Print_Area" localSheetId="6">'поступления и выплаты (2)'!$A$1:$I$45</definedName>
    <definedName name="_xlnm.Print_Area" localSheetId="7">'поступления и выплаты (3)'!$A$1:$I$45</definedName>
    <definedName name="_xlnm.Print_Area" localSheetId="28">'сведения о операциях'!$A$1:$FK$58</definedName>
    <definedName name="_xlnm.Print_Area" localSheetId="11">'справочная'!$A$1:$E$8</definedName>
    <definedName name="_xlnm.Print_Area" localSheetId="3">'услуги'!$A$1:$L$5</definedName>
    <definedName name="_xlnm.Print_Area" localSheetId="5">'фин. состояние'!$A$1:$C$28</definedName>
  </definedNames>
  <calcPr fullCalcOnLoad="1"/>
</workbook>
</file>

<file path=xl/sharedStrings.xml><?xml version="1.0" encoding="utf-8"?>
<sst xmlns="http://schemas.openxmlformats.org/spreadsheetml/2006/main" count="1333" uniqueCount="556">
  <si>
    <t/>
  </si>
  <si>
    <t>Адрес фактического местоположения: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</si>
  <si>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</si>
  <si>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</si>
  <si>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</si>
  <si>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</si>
  <si>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</si>
  <si>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</si>
  <si>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</si>
  <si>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</si>
  <si>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</si>
  <si>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</si>
  <si>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</si>
  <si>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</si>
  <si>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</si>
  <si>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</si>
  <si>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</si>
  <si>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</si>
  <si>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</si>
  <si>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</si>
  <si>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</si>
  <si>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</si>
  <si>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</si>
  <si>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</si>
  <si>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</si>
  <si>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</si>
  <si>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</si>
  <si>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</si>
  <si>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</si>
  <si>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</si>
  <si>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</si>
  <si>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</si>
  <si>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</si>
  <si>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</si>
  <si>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</si>
  <si>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</si>
  <si>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</si>
  <si>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</si>
  <si>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</si>
  <si>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</si>
  <si>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</si>
  <si>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</si>
  <si>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</si>
  <si>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</si>
  <si>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</si>
  <si>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</si>
  <si>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</si>
  <si>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</si>
  <si>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</si>
  <si>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</si>
  <si>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</si>
  <si>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</si>
  <si>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</si>
  <si>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</si>
  <si>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</si>
  <si>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</si>
  <si>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</si>
  <si>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</si>
  <si>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</si>
  <si>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</si>
  <si>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</si>
  <si>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</si>
  <si>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</si>
  <si>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</si>
  <si>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</si>
  <si>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</si>
  <si>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</si>
  <si>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</si>
  <si>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</si>
  <si>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</si>
  <si>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</si>
  <si>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</si>
  <si>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</si>
  <si>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</si>
  <si>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</si>
  <si>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</si>
  <si>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</si>
  <si>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Сведения о балансовой стоимости имущества учреждения по состоянию на (дата составления плана)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</si>
  <si>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</si>
  <si>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</si>
  <si>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</si>
  <si>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</si>
  <si>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</si>
  <si>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</si>
  <si>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по состоянию на (последняя отчетная дата, предшествующая дате составления плана)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</si>
  <si>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</si>
  <si>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</si>
  <si>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</si>
  <si>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</si>
  <si>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</si>
  <si>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</si>
  <si>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</si>
  <si>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</si>
  <si>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</si>
  <si>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</si>
  <si>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</si>
  <si>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</si>
  <si>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</si>
  <si>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</si>
  <si>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</si>
  <si>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</si>
  <si>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</si>
  <si>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</si>
  <si>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</si>
  <si>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</si>
  <si>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</si>
  <si>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</si>
  <si>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</si>
  <si>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</si>
  <si>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</si>
  <si>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</si>
  <si>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</si>
  <si>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</si>
  <si>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</si>
  <si>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</si>
  <si>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</si>
  <si>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</si>
  <si>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</si>
  <si>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</si>
  <si>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</si>
  <si>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</si>
  <si>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</si>
  <si>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</si>
  <si>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</si>
  <si>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</si>
  <si>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</si>
  <si>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</si>
  <si>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</si>
  <si>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</si>
  <si>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</si>
  <si>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</si>
  <si>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</si>
  <si>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</si>
  <si>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</si>
  <si>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</si>
  <si>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</si>
  <si>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</si>
  <si>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</si>
  <si>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</si>
  <si>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</si>
  <si>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</si>
  <si>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</si>
  <si>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</si>
  <si>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</si>
  <si>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</si>
  <si>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</si>
  <si>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</si>
  <si>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</si>
  <si>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</si>
  <si>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</si>
  <si>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</si>
  <si>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</si>
  <si>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</si>
  <si>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</si>
  <si>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</si>
  <si>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</si>
  <si>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</si>
  <si>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</si>
  <si>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</si>
  <si>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</si>
  <si>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</si>
  <si>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</si>
  <si>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</si>
  <si>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</si>
  <si>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</si>
  <si>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</si>
  <si>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</si>
  <si>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</si>
  <si>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Сведения о средствах, поступающих во временное распоряжение учреждения
на 2017 год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</si>
  <si>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</si>
  <si>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</si>
  <si>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</si>
  <si>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</si>
  <si>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</si>
  <si>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</si>
  <si>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</si>
  <si>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</si>
  <si>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</si>
  <si>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</si>
  <si>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2017 год</t>
  </si>
  <si>
    <t>2019 год</t>
  </si>
  <si>
    <t>2018 год</t>
  </si>
  <si>
    <t>опционально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</si>
  <si>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</si>
  <si>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</si>
  <si>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</si>
  <si>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</si>
  <si>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</si>
  <si>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</si>
  <si>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</si>
  <si>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</si>
  <si>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</si>
  <si>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</si>
  <si>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</si>
  <si>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</si>
  <si>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</si>
  <si>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</si>
  <si>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</si>
  <si>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</si>
  <si>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</si>
  <si>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</si>
  <si>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</si>
  <si>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</si>
  <si>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</si>
  <si>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</si>
  <si>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1.3.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</si>
  <si>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</si>
  <si>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</si>
  <si>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</si>
  <si>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</si>
  <si>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</si>
  <si>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</si>
  <si>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</si>
  <si>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</si>
  <si>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</si>
  <si>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</si>
  <si>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</si>
  <si>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</si>
  <si>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</si>
  <si>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</si>
  <si>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</si>
  <si>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</si>
  <si>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</si>
  <si>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</si>
  <si>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</si>
  <si>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</si>
  <si>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</si>
  <si>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</si>
  <si>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</si>
  <si>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</si>
  <si>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</si>
  <si>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</si>
  <si>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</si>
  <si>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</si>
  <si>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</si>
  <si>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</si>
  <si>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</si>
  <si>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</si>
  <si>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</si>
  <si>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</si>
  <si>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</si>
  <si>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</si>
  <si>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</si>
  <si>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</si>
  <si>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</si>
  <si>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</si>
  <si>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</si>
  <si>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</si>
  <si>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</si>
  <si>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</si>
  <si>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</si>
  <si>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</si>
  <si>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</si>
  <si>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</si>
  <si>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</si>
  <si>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</si>
  <si>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</si>
  <si>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</si>
  <si>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</si>
  <si>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</si>
  <si>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</si>
  <si>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</si>
  <si>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</si>
  <si>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</si>
  <si>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</si>
  <si>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</si>
  <si>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</si>
  <si>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</si>
  <si>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</si>
  <si>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</si>
  <si>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</si>
  <si>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</si>
  <si>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</si>
  <si>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</si>
  <si>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</si>
  <si>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</si>
  <si>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</si>
  <si>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вывоз снега, мусора, твердых бытовых и промышленных отходов</t>
  </si>
  <si>
    <t>Ремонт (текущий и капитальный) имущества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</si>
  <si>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</si>
  <si>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</si>
  <si>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</si>
  <si>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</si>
  <si>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</si>
  <si>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</si>
  <si>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</si>
  <si>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</si>
  <si>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</si>
  <si>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</si>
  <si>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</si>
  <si>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</si>
  <si>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</si>
  <si>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</si>
  <si>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</si>
  <si>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</si>
  <si>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</si>
  <si>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</si>
  <si>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</si>
  <si>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</si>
  <si>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</si>
  <si>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</si>
  <si>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</si>
  <si>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</si>
  <si>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</si>
  <si>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</si>
  <si>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</si>
  <si>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</si>
  <si>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</si>
  <si>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</si>
  <si>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</si>
  <si>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</si>
  <si>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</si>
  <si>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</si>
  <si>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</si>
  <si>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</si>
  <si>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</si>
  <si>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</si>
  <si>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</si>
  <si>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</si>
  <si>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</si>
  <si>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</si>
  <si>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</si>
  <si>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</si>
  <si>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</si>
  <si>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</si>
  <si>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</si>
  <si>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</si>
  <si>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</si>
  <si>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</si>
  <si>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</si>
  <si>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</si>
  <si>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</si>
  <si>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</si>
  <si>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</si>
  <si>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</si>
  <si>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</si>
  <si>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</si>
  <si>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</si>
  <si>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</si>
  <si>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</si>
  <si>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</si>
  <si>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</si>
  <si>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</si>
  <si>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</si>
  <si>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</si>
  <si>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</si>
  <si>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</si>
  <si>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</si>
  <si>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учреждения, утвержденным Приказом Министерства финансов Российской Федерации</t>
  </si>
  <si>
    <t>к Требованиям к плану финансово-хозяйственной деятельности государственного (муниципального)</t>
  </si>
  <si>
    <t>Приложение</t>
  </si>
  <si>
    <t>заголовочная</t>
  </si>
  <si>
    <t>цели, виды деятельности</t>
  </si>
  <si>
    <t>услуги</t>
  </si>
  <si>
    <t>балансовая</t>
  </si>
  <si>
    <t>фин. состояние</t>
  </si>
  <si>
    <t>поступления и выплаты</t>
  </si>
  <si>
    <t>закупка ТРУ</t>
  </si>
  <si>
    <t>временное</t>
  </si>
  <si>
    <t>справочная</t>
  </si>
  <si>
    <t>обоснование (210) 1</t>
  </si>
  <si>
    <t>обоснование (210) 2</t>
  </si>
  <si>
    <t>обоснование (210) 3</t>
  </si>
  <si>
    <t>обоснование (210) 4</t>
  </si>
  <si>
    <t>обоснование (220)</t>
  </si>
  <si>
    <t>обоснование (230)</t>
  </si>
  <si>
    <t>обоснование (240)</t>
  </si>
  <si>
    <t>обоснование (250)</t>
  </si>
  <si>
    <t>обоснование (260) 1</t>
  </si>
  <si>
    <t>обоснование (260) 2</t>
  </si>
  <si>
    <t>обоснование (260) 3</t>
  </si>
  <si>
    <t>обоснование (260) 4</t>
  </si>
  <si>
    <t>обоснование (260) 5</t>
  </si>
  <si>
    <t>обоснование (260) 6</t>
  </si>
  <si>
    <t>обоснование (260) 7</t>
  </si>
  <si>
    <t>обоснование (260) 8</t>
  </si>
  <si>
    <t>сведения о операциях</t>
  </si>
  <si>
    <t>Состав ПФХД</t>
  </si>
  <si>
    <t>новое</t>
  </si>
  <si>
    <t>Таблица 5</t>
  </si>
  <si>
    <t>Расчеты (обоснования) к плану финансово-хозяйственной деятельности муниципального  учрежения</t>
  </si>
  <si>
    <t>ИНН 3202007237</t>
  </si>
  <si>
    <t>Реализация основных общеобразовательных программ начального общего образования</t>
  </si>
  <si>
    <t>нет</t>
  </si>
  <si>
    <t>дети- инвалиды</t>
  </si>
  <si>
    <t>85.14</t>
  </si>
  <si>
    <t>нуждающиеся в длительном лечении</t>
  </si>
  <si>
    <t>обучающиеся с ограниченными возможностями</t>
  </si>
  <si>
    <t>обучающиеся за исключением обучающихся с ограниченными возможностями здоровья (ОВЗ) и детей- инвалидов</t>
  </si>
  <si>
    <t>Реализация основных общеобразовательных программ основного общего образования</t>
  </si>
  <si>
    <t xml:space="preserve">обучающиеся за исключением обучающихся с ограниченными возможностями здоровья (ОВЗ) </t>
  </si>
  <si>
    <t>обучающиеся за исключением обучающихся с ограниченными возможностями здоровья (ОВЗ)</t>
  </si>
  <si>
    <t>Реализация основных общеобразовательных программ среднего общего образования</t>
  </si>
  <si>
    <t>организация питания обучающихся</t>
  </si>
  <si>
    <t>физические лица</t>
  </si>
  <si>
    <t>да</t>
  </si>
  <si>
    <t>Директор</t>
  </si>
  <si>
    <t>местный бюджет</t>
  </si>
  <si>
    <t>внебюджет</t>
  </si>
  <si>
    <t>обласной бюджет, местный бюджет,внебюджет</t>
  </si>
  <si>
    <t>УСН</t>
  </si>
  <si>
    <t>Негативное воздействие на окружающую среду</t>
  </si>
  <si>
    <t>242600,Брянкая область,г. Дятьково,ул. Крупской ,д.5</t>
  </si>
  <si>
    <t>Осуществление образовательной деятельности по образовательным программам начального общего, основного общего и среднего общего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</si>
  <si>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</si>
  <si>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</si>
  <si>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</si>
  <si>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обучение учащихся по индивидуальнымучебным планам, в пределах осваиваемой образовательной программы</t>
  </si>
  <si>
    <t>организация методической работы, направленной на совершенствование образовательного поцесса, образовательных программ,форм и методов деятельности автономного учреждения, матерства педагогических работников</t>
  </si>
  <si>
    <t>организауция групп продленного дня в целях проведения с учащимися разнообразной внеурочной деятельности</t>
  </si>
  <si>
    <t>организация досуговой деятельности, включая проведение театрально- зрелищных, культурно- просветительных, развлекательных и праздничных мероприятий</t>
  </si>
  <si>
    <t>организация деятельности в сфере физической культуры и спорта</t>
  </si>
  <si>
    <t>по охране и укреплению здоровья учащихся</t>
  </si>
  <si>
    <t>11787000300500101000100</t>
  </si>
  <si>
    <t>11787000301600201006100</t>
  </si>
  <si>
    <t>11787000301600101007100</t>
  </si>
  <si>
    <t>11787000300500201009100</t>
  </si>
  <si>
    <t>11787000300400101003100</t>
  </si>
  <si>
    <t>11787000300300101005100</t>
  </si>
  <si>
    <t>11791000300300101009100</t>
  </si>
  <si>
    <t>11791000301600205006100</t>
  </si>
  <si>
    <t>11791000301600105007100</t>
  </si>
  <si>
    <t>11791000300400201006100</t>
  </si>
  <si>
    <t>11791000300400101007100</t>
  </si>
  <si>
    <t>1179400300400101004100</t>
  </si>
  <si>
    <t>11794000300300101006100</t>
  </si>
  <si>
    <t>11794000300500201000100</t>
  </si>
  <si>
    <t>11794000300500101001100</t>
  </si>
  <si>
    <t>11794000301000205006100</t>
  </si>
  <si>
    <t>11794000301600105004100</t>
  </si>
  <si>
    <t>11794000300400205009100</t>
  </si>
  <si>
    <t>11794000301000105007100</t>
  </si>
  <si>
    <t>11031000000000000008100</t>
  </si>
  <si>
    <t>Учитель</t>
  </si>
  <si>
    <t>Зам.директора по УР</t>
  </si>
  <si>
    <t>Зам.директора по ОТ</t>
  </si>
  <si>
    <t>Зам.директора по ВР</t>
  </si>
  <si>
    <t>Социальный педагог</t>
  </si>
  <si>
    <t>Преподаватель организатор основ безопасности жизнедеятельности</t>
  </si>
  <si>
    <t>воспитатель</t>
  </si>
  <si>
    <t>педагог- психолог</t>
  </si>
  <si>
    <t xml:space="preserve">педагог дополнительного образования </t>
  </si>
  <si>
    <t>лаборант</t>
  </si>
  <si>
    <t>заведующий хозяйством</t>
  </si>
  <si>
    <t>заведующий библиотекой</t>
  </si>
  <si>
    <t>секретарь руководителя</t>
  </si>
  <si>
    <t>сторож</t>
  </si>
  <si>
    <t>заведующий столовой</t>
  </si>
  <si>
    <t>повар</t>
  </si>
  <si>
    <t>ведущий бухгалтер</t>
  </si>
  <si>
    <t>кухонный работник</t>
  </si>
  <si>
    <t>Оплата услуг передачи данных по эл.каналам(интернет)</t>
  </si>
  <si>
    <t>услуги на предоставление телематических служ передачи данных , оказание услуг междугородной связи</t>
  </si>
  <si>
    <t>вне бюджет</t>
  </si>
  <si>
    <t>услуги по техническому сопровождению средств криптографической защиты информации для работы в ЕИС</t>
  </si>
  <si>
    <t>обслуживание пожар.сигнализации</t>
  </si>
  <si>
    <t>обслуживание теплового узла</t>
  </si>
  <si>
    <t>заправка картриджа</t>
  </si>
  <si>
    <t>14</t>
  </si>
  <si>
    <t>охрана объекта</t>
  </si>
  <si>
    <t>медосмотр сотрудников</t>
  </si>
  <si>
    <t>обучение</t>
  </si>
  <si>
    <t>обслуживание программ 1 С</t>
  </si>
  <si>
    <t>областной бюджет</t>
  </si>
  <si>
    <t>приобретение учебных расходов</t>
  </si>
  <si>
    <t>244</t>
  </si>
  <si>
    <t>приобретение продуктов питания(мяса птицы,рыба,бакалейные товары</t>
  </si>
  <si>
    <t>приобретение продуктов питания(молочные изделия)</t>
  </si>
  <si>
    <t>приобретение продуктов питания(мясные изделия)</t>
  </si>
  <si>
    <t>приобретение продуктов питания(хлебобулочные изделия)</t>
  </si>
  <si>
    <t>приобретение продуктов питания(овощи,фрукты)</t>
  </si>
  <si>
    <t>приобретение продуктов питания(яйцо)</t>
  </si>
  <si>
    <t>приобретение чистящих и моющих</t>
  </si>
  <si>
    <t>приобретение медикаментов для аптечки</t>
  </si>
  <si>
    <t>приобретение кан.товаров</t>
  </si>
  <si>
    <t>Показатели по поступлениям и выплатам учреждения 
на (дата составления плана) на 2018 год</t>
  </si>
  <si>
    <t>Показатели по поступлениям и выплатам учреждения 
на (дата составления плана) на 2019 год</t>
  </si>
  <si>
    <t>Областной бюджет</t>
  </si>
  <si>
    <t>ИТОГО:</t>
  </si>
  <si>
    <t>Внебюджет</t>
  </si>
  <si>
    <t>уборщица</t>
  </si>
  <si>
    <t>дворник</t>
  </si>
  <si>
    <t xml:space="preserve"> месный бюджет, внебюджет</t>
  </si>
  <si>
    <t>компенсация расходов по найму жилого помещения   (2)</t>
  </si>
  <si>
    <t>компенсация расходов по проезду в служебные командировки(2)</t>
  </si>
  <si>
    <t>компенсация дополнительных расходов, связанных питанием учащихся на соревнованиях(4)</t>
  </si>
  <si>
    <t xml:space="preserve">компенсация дополнительных расходов, связанных с проживанием вне месте постоянного жительства (суточных) 4 </t>
  </si>
  <si>
    <t>компенсация расходов по проезду в служебные командировки(4)</t>
  </si>
  <si>
    <t>244(31 счет)</t>
  </si>
  <si>
    <t>местный</t>
  </si>
  <si>
    <t xml:space="preserve">прочистка канализации </t>
  </si>
  <si>
    <t>промывкао опрессовка</t>
  </si>
  <si>
    <t>приоб.мат.запасов</t>
  </si>
  <si>
    <t>Глава администрации Дятьковского района</t>
  </si>
  <si>
    <t>Администрация Дятьковского района</t>
  </si>
  <si>
    <t>П.В.Валяев</t>
  </si>
  <si>
    <t>3202007237/324501001</t>
  </si>
  <si>
    <t>22336462</t>
  </si>
  <si>
    <t>15616000</t>
  </si>
  <si>
    <t>911</t>
  </si>
  <si>
    <t>32068755</t>
  </si>
  <si>
    <t>Дятьковский район</t>
  </si>
  <si>
    <t>Управление Федерального казначейства по Брянской области</t>
  </si>
  <si>
    <t>Субсидии муниципальным образованиям для проведения лагерей с дневным пребыванием на базе учреждений образования и спорта</t>
  </si>
  <si>
    <t>Мероприятия по проведению оздоровительной кампании детей</t>
  </si>
  <si>
    <t>Т.В.Шилина</t>
  </si>
  <si>
    <t>Т.В.Сизова</t>
  </si>
  <si>
    <t>Казначей</t>
  </si>
  <si>
    <t>848333 3 3958</t>
  </si>
  <si>
    <t>Ведущий бухгалтер</t>
  </si>
  <si>
    <t>84833331148</t>
  </si>
  <si>
    <t>рабочий по комп.обсл.зд</t>
  </si>
  <si>
    <t>Холодное водоснабжение, кред</t>
  </si>
  <si>
    <t>Авдеенкова Н.В.</t>
  </si>
  <si>
    <t>Показатели по поступлениям и выплатам учреждения 
на (дата составления плана) на 2020 год</t>
  </si>
  <si>
    <t>на 2018 год (очередной финансовый год)</t>
  </si>
  <si>
    <t>на 2019 год (первый год планового периода)</t>
  </si>
  <si>
    <t>на 2020 год (второй год планового периода)</t>
  </si>
  <si>
    <t>Старший вожатый</t>
  </si>
  <si>
    <t>Ежемесячная надбавка к должностному окладу,4 %</t>
  </si>
  <si>
    <t>мат помощь к отпуску 6*2000=12000,00</t>
  </si>
  <si>
    <t>Ежемесячная надбавка к должностному окладу,7 %</t>
  </si>
  <si>
    <t>материальная помощь к отпуску 58*2000=116000,00</t>
  </si>
  <si>
    <t>приобретение аттестатов</t>
  </si>
  <si>
    <t>24000</t>
  </si>
  <si>
    <t>15000,0</t>
  </si>
  <si>
    <t>25000</t>
  </si>
  <si>
    <t>дератизация и дезинчсекция</t>
  </si>
  <si>
    <t>аккарицидная обработка</t>
  </si>
  <si>
    <t>гигиенич обучение</t>
  </si>
  <si>
    <t>5000</t>
  </si>
  <si>
    <t>14400</t>
  </si>
  <si>
    <t xml:space="preserve">зарядка огнетушителей </t>
  </si>
  <si>
    <t>7200</t>
  </si>
  <si>
    <t>радиомониторинг</t>
  </si>
  <si>
    <t>12000</t>
  </si>
  <si>
    <t>10800</t>
  </si>
  <si>
    <t>аттестац.раб.мест</t>
  </si>
  <si>
    <t>утилиз.отходов</t>
  </si>
  <si>
    <t>лаб.испыт.сопротив.</t>
  </si>
  <si>
    <t>лаб.исслед.пищеб</t>
  </si>
  <si>
    <t>150000,0</t>
  </si>
  <si>
    <t>приобретение продуктов питания(бакалея)</t>
  </si>
  <si>
    <t>60000,00</t>
  </si>
  <si>
    <t>приобретение продуктов питания хлебобул.изд.</t>
  </si>
  <si>
    <t>73000,00</t>
  </si>
  <si>
    <t>приобет.медикам.</t>
  </si>
  <si>
    <t>приобр.мат.запас.(мел)</t>
  </si>
  <si>
    <t>приобрет.канц.товаров</t>
  </si>
  <si>
    <t>24515,00</t>
  </si>
  <si>
    <t>15000,00</t>
  </si>
  <si>
    <t>7600,00</t>
  </si>
  <si>
    <t>3000,00</t>
  </si>
  <si>
    <t>245000,00</t>
  </si>
  <si>
    <t>14704,45</t>
  </si>
  <si>
    <t>Отдел образования администрации Дятьковского района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</si>
</sst>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 ;\-0\ "/>
    <numFmt numFmtId="173" formatCode="#,##0_ ;\-#,##0\ "/>
    <numFmt numFmtId="174" formatCode="#,##0.00_ ;\-#,##0.00\ "/>
    <numFmt numFmtId="175" formatCode="0.00_ ;\-0.00\ "/>
    <numFmt numFmtId="176" formatCode="#,##0.000_ ;\-#,##0.0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6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Narrow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7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b/>
      <sz val="12"/>
      <color indexed="18"/>
      <name val="Segoe UI"/>
      <family val="2"/>
    </font>
    <font>
      <sz val="10"/>
      <color indexed="18"/>
      <name val="Segoe U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8"/>
      <color indexed="8"/>
      <name val="Segoe UI"/>
      <family val="2"/>
    </font>
    <font>
      <u val="single"/>
      <sz val="10"/>
      <color indexed="12"/>
      <name val="Segoe UI"/>
      <family val="2"/>
    </font>
    <font>
      <b/>
      <sz val="10"/>
      <color indexed="9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sz val="8"/>
      <color rgb="FF000000"/>
      <name val="Segoe UI"/>
      <family val="2"/>
    </font>
    <font>
      <u val="single"/>
      <sz val="10"/>
      <color theme="10"/>
      <name val="Segoe UI"/>
      <family val="2"/>
    </font>
    <font>
      <b/>
      <sz val="10"/>
      <color rgb="FFFFFFFF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/>
    </border>
    <border>
      <left/>
      <right style="mediumDashDotDot"/>
      <top/>
      <bottom style="mediumDashDotDot"/>
    </border>
    <border>
      <left/>
      <right/>
      <top/>
      <bottom style="mediumDashDotDot"/>
    </border>
    <border>
      <left style="mediumDashDotDot"/>
      <right/>
      <top/>
      <bottom style="mediumDashDotDot"/>
    </border>
    <border>
      <left/>
      <right style="mediumDashDotDot"/>
      <top/>
      <bottom/>
    </border>
    <border>
      <left style="mediumDashDotDot"/>
      <right/>
      <top/>
      <bottom/>
    </border>
    <border>
      <left/>
      <right style="mediumDashDotDot"/>
      <top style="mediumDashDotDot"/>
      <bottom/>
    </border>
    <border>
      <left/>
      <right/>
      <top style="mediumDashDotDot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DashDotDot"/>
      <right/>
      <top style="mediumDashDotDot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5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0">
      <alignment horizontal="right" vertical="center"/>
      <protection/>
    </xf>
    <xf numFmtId="0" fontId="0" fillId="20" borderId="0">
      <alignment horizontal="left" vertical="center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28" borderId="1" applyNumberFormat="0" applyAlignment="0" applyProtection="0"/>
    <xf numFmtId="44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9" borderId="7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303">
    <xf numFmtId="44" fontId="0" fillId="0" borderId="0" xfId="0" applyNumberFormat="1" applyFont="1" applyFill="1" applyAlignment="1">
      <alignment vertical="top" wrapText="1"/>
    </xf>
    <xf numFmtId="44" fontId="2" fillId="0" borderId="0" xfId="0" applyNumberFormat="1" applyFont="1" applyFill="1" applyAlignment="1">
      <alignment vertical="top" wrapText="1"/>
    </xf>
    <xf numFmtId="44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44" fontId="61" fillId="0" borderId="0" xfId="0" applyNumberFormat="1" applyFont="1" applyFill="1" applyAlignment="1">
      <alignment vertical="top" wrapText="1"/>
    </xf>
    <xf numFmtId="0" fontId="61" fillId="0" borderId="11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vertical="center" wrapText="1"/>
    </xf>
    <xf numFmtId="0" fontId="61" fillId="0" borderId="12" xfId="0" applyNumberFormat="1" applyFont="1" applyFill="1" applyBorder="1" applyAlignment="1">
      <alignment horizontal="left" vertical="center" wrapText="1" indent="2"/>
    </xf>
    <xf numFmtId="4" fontId="61" fillId="0" borderId="12" xfId="0" applyNumberFormat="1" applyFont="1" applyFill="1" applyBorder="1" applyAlignment="1">
      <alignment vertical="center" wrapText="1"/>
    </xf>
    <xf numFmtId="0" fontId="62" fillId="0" borderId="13" xfId="0" applyNumberFormat="1" applyFont="1" applyFill="1" applyBorder="1" applyAlignment="1">
      <alignment horizontal="center" vertical="center" wrapText="1"/>
    </xf>
    <xf numFmtId="0" fontId="61" fillId="0" borderId="13" xfId="0" applyNumberFormat="1" applyFont="1" applyFill="1" applyBorder="1" applyAlignment="1">
      <alignment vertical="center" wrapText="1"/>
    </xf>
    <xf numFmtId="44" fontId="63" fillId="0" borderId="0" xfId="0" applyNumberFormat="1" applyFont="1" applyFill="1" applyAlignment="1">
      <alignment horizontal="left" vertical="center" wrapText="1"/>
    </xf>
    <xf numFmtId="0" fontId="61" fillId="0" borderId="13" xfId="0" applyNumberFormat="1" applyFont="1" applyFill="1" applyBorder="1" applyAlignment="1">
      <alignment horizontal="center" vertical="center" wrapText="1"/>
    </xf>
    <xf numFmtId="14" fontId="61" fillId="0" borderId="0" xfId="0" applyNumberFormat="1" applyFont="1" applyFill="1" applyAlignment="1">
      <alignment vertical="top" wrapText="1"/>
    </xf>
    <xf numFmtId="0" fontId="61" fillId="0" borderId="13" xfId="0" applyNumberFormat="1" applyFont="1" applyFill="1" applyBorder="1" applyAlignment="1">
      <alignment horizontal="left" vertical="center" wrapText="1" indent="1"/>
    </xf>
    <xf numFmtId="0" fontId="61" fillId="0" borderId="13" xfId="0" applyNumberFormat="1" applyFont="1" applyFill="1" applyBorder="1" applyAlignment="1">
      <alignment horizontal="left" vertical="center" wrapText="1" indent="2"/>
    </xf>
    <xf numFmtId="44" fontId="61" fillId="0" borderId="0" xfId="0" applyNumberFormat="1" applyFont="1" applyFill="1" applyAlignment="1">
      <alignment horizontal="right" vertical="top" wrapText="1"/>
    </xf>
    <xf numFmtId="4" fontId="61" fillId="0" borderId="0" xfId="0" applyNumberFormat="1" applyFont="1" applyFill="1" applyAlignment="1">
      <alignment vertical="center" wrapText="1"/>
    </xf>
    <xf numFmtId="44" fontId="61" fillId="0" borderId="0" xfId="0" applyNumberFormat="1" applyFont="1" applyFill="1" applyAlignment="1">
      <alignment vertical="center" wrapText="1"/>
    </xf>
    <xf numFmtId="44" fontId="61" fillId="0" borderId="0" xfId="0" applyNumberFormat="1" applyFont="1" applyFill="1" applyAlignment="1">
      <alignment horizontal="right" vertical="center" wrapText="1"/>
    </xf>
    <xf numFmtId="0" fontId="61" fillId="0" borderId="12" xfId="0" applyNumberFormat="1" applyFont="1" applyFill="1" applyBorder="1" applyAlignment="1">
      <alignment horizontal="left" vertical="center" wrapText="1"/>
    </xf>
    <xf numFmtId="0" fontId="61" fillId="0" borderId="12" xfId="0" applyNumberFormat="1" applyFont="1" applyFill="1" applyBorder="1" applyAlignment="1">
      <alignment horizontal="left" vertical="center" wrapText="1" indent="4"/>
    </xf>
    <xf numFmtId="0" fontId="61" fillId="0" borderId="12" xfId="0" applyNumberFormat="1" applyFont="1" applyFill="1" applyBorder="1" applyAlignment="1">
      <alignment horizontal="left" vertical="center" wrapText="1" indent="5"/>
    </xf>
    <xf numFmtId="0" fontId="62" fillId="0" borderId="12" xfId="0" applyNumberFormat="1" applyFont="1" applyFill="1" applyBorder="1" applyAlignment="1">
      <alignment vertical="center" wrapText="1"/>
    </xf>
    <xf numFmtId="0" fontId="61" fillId="0" borderId="14" xfId="0" applyNumberFormat="1" applyFont="1" applyFill="1" applyBorder="1" applyAlignment="1">
      <alignment horizontal="center" vertical="center" wrapText="1"/>
    </xf>
    <xf numFmtId="0" fontId="61" fillId="0" borderId="15" xfId="0" applyNumberFormat="1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44" fontId="61" fillId="0" borderId="11" xfId="0" applyNumberFormat="1" applyFont="1" applyFill="1" applyBorder="1" applyAlignment="1">
      <alignment vertical="center" wrapText="1"/>
    </xf>
    <xf numFmtId="44" fontId="61" fillId="0" borderId="11" xfId="0" applyNumberFormat="1" applyFont="1" applyFill="1" applyBorder="1" applyAlignment="1" quotePrefix="1">
      <alignment vertical="center" wrapText="1"/>
    </xf>
    <xf numFmtId="44" fontId="61" fillId="0" borderId="11" xfId="0" applyNumberFormat="1" applyFont="1" applyFill="1" applyBorder="1" applyAlignment="1" quotePrefix="1">
      <alignment horizontal="center" vertical="center" wrapText="1"/>
    </xf>
    <xf numFmtId="44" fontId="61" fillId="0" borderId="11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vertical="center" wrapText="1"/>
    </xf>
    <xf numFmtId="49" fontId="62" fillId="0" borderId="0" xfId="0" applyNumberFormat="1" applyFont="1" applyFill="1" applyAlignment="1">
      <alignment horizontal="left" vertical="center" wrapText="1"/>
    </xf>
    <xf numFmtId="0" fontId="61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61" fillId="0" borderId="11" xfId="0" applyNumberFormat="1" applyFont="1" applyFill="1" applyBorder="1" applyAlignment="1">
      <alignment horizontal="left" vertical="center"/>
    </xf>
    <xf numFmtId="44" fontId="61" fillId="0" borderId="11" xfId="0" applyNumberFormat="1" applyFont="1" applyFill="1" applyBorder="1" applyAlignment="1">
      <alignment vertical="top" wrapText="1"/>
    </xf>
    <xf numFmtId="44" fontId="63" fillId="0" borderId="11" xfId="0" applyNumberFormat="1" applyFont="1" applyFill="1" applyBorder="1" applyAlignment="1">
      <alignment horizontal="center" vertical="center" wrapText="1"/>
    </xf>
    <xf numFmtId="44" fontId="61" fillId="0" borderId="0" xfId="0" applyNumberFormat="1" applyFont="1" applyFill="1" applyAlignment="1">
      <alignment vertical="top"/>
    </xf>
    <xf numFmtId="172" fontId="61" fillId="0" borderId="11" xfId="0" applyNumberFormat="1" applyFont="1" applyFill="1" applyBorder="1" applyAlignment="1">
      <alignment horizontal="center" vertical="top"/>
    </xf>
    <xf numFmtId="44" fontId="61" fillId="0" borderId="11" xfId="0" applyNumberFormat="1" applyFont="1" applyFill="1" applyBorder="1" applyAlignment="1">
      <alignment vertical="top"/>
    </xf>
    <xf numFmtId="44" fontId="61" fillId="0" borderId="17" xfId="0" applyNumberFormat="1" applyFont="1" applyFill="1" applyBorder="1" applyAlignment="1">
      <alignment vertical="top"/>
    </xf>
    <xf numFmtId="172" fontId="61" fillId="0" borderId="11" xfId="0" applyNumberFormat="1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left" vertical="center" wrapText="1" indent="1"/>
    </xf>
    <xf numFmtId="49" fontId="61" fillId="0" borderId="11" xfId="0" applyNumberFormat="1" applyFont="1" applyFill="1" applyBorder="1" applyAlignment="1">
      <alignment horizontal="left" vertical="center" wrapText="1" indent="2"/>
    </xf>
    <xf numFmtId="49" fontId="61" fillId="0" borderId="17" xfId="0" applyNumberFormat="1" applyFont="1" applyFill="1" applyBorder="1" applyAlignment="1">
      <alignment/>
    </xf>
    <xf numFmtId="44" fontId="61" fillId="0" borderId="11" xfId="0" applyNumberFormat="1" applyFont="1" applyFill="1" applyBorder="1" applyAlignment="1">
      <alignment horizontal="center" vertical="center"/>
    </xf>
    <xf numFmtId="172" fontId="62" fillId="0" borderId="11" xfId="0" applyNumberFormat="1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vertical="center" wrapText="1"/>
    </xf>
    <xf numFmtId="44" fontId="62" fillId="0" borderId="11" xfId="0" applyNumberFormat="1" applyFont="1" applyFill="1" applyBorder="1" applyAlignment="1">
      <alignment vertical="top"/>
    </xf>
    <xf numFmtId="49" fontId="61" fillId="0" borderId="11" xfId="0" applyNumberFormat="1" applyFont="1" applyFill="1" applyBorder="1" applyAlignment="1">
      <alignment horizontal="left" vertical="center" wrapText="1" indent="3"/>
    </xf>
    <xf numFmtId="49" fontId="61" fillId="0" borderId="11" xfId="0" applyNumberFormat="1" applyFont="1" applyFill="1" applyBorder="1" applyAlignment="1">
      <alignment horizontal="left" vertical="center" wrapText="1"/>
    </xf>
    <xf numFmtId="49" fontId="62" fillId="0" borderId="11" xfId="0" applyNumberFormat="1" applyFont="1" applyFill="1" applyBorder="1" applyAlignment="1">
      <alignment horizontal="left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49" fontId="61" fillId="0" borderId="17" xfId="0" applyNumberFormat="1" applyFont="1" applyFill="1" applyBorder="1" applyAlignment="1">
      <alignment horizontal="left"/>
    </xf>
    <xf numFmtId="0" fontId="7" fillId="0" borderId="0" xfId="55" applyNumberFormat="1" applyFont="1" applyBorder="1" applyAlignment="1">
      <alignment horizontal="left"/>
      <protection/>
    </xf>
    <xf numFmtId="0" fontId="8" fillId="0" borderId="0" xfId="55" applyNumberFormat="1" applyFont="1" applyBorder="1" applyAlignment="1">
      <alignment horizontal="left"/>
      <protection/>
    </xf>
    <xf numFmtId="0" fontId="9" fillId="0" borderId="0" xfId="55" applyNumberFormat="1" applyFont="1" applyBorder="1" applyAlignment="1">
      <alignment horizontal="left"/>
      <protection/>
    </xf>
    <xf numFmtId="0" fontId="9" fillId="0" borderId="18" xfId="55" applyNumberFormat="1" applyFont="1" applyBorder="1" applyAlignment="1">
      <alignment horizontal="left"/>
      <protection/>
    </xf>
    <xf numFmtId="0" fontId="9" fillId="0" borderId="19" xfId="55" applyNumberFormat="1" applyFont="1" applyBorder="1" applyAlignment="1">
      <alignment horizontal="left"/>
      <protection/>
    </xf>
    <xf numFmtId="0" fontId="9" fillId="0" borderId="20" xfId="55" applyNumberFormat="1" applyFont="1" applyBorder="1" applyAlignment="1">
      <alignment horizontal="left"/>
      <protection/>
    </xf>
    <xf numFmtId="0" fontId="8" fillId="0" borderId="21" xfId="55" applyNumberFormat="1" applyFont="1" applyBorder="1" applyAlignment="1">
      <alignment horizontal="left"/>
      <protection/>
    </xf>
    <xf numFmtId="0" fontId="7" fillId="0" borderId="22" xfId="55" applyNumberFormat="1" applyFont="1" applyBorder="1" applyAlignment="1">
      <alignment horizontal="left"/>
      <protection/>
    </xf>
    <xf numFmtId="0" fontId="9" fillId="0" borderId="0" xfId="55" applyNumberFormat="1" applyFont="1" applyBorder="1" applyAlignment="1">
      <alignment horizontal="left" vertical="top"/>
      <protection/>
    </xf>
    <xf numFmtId="0" fontId="10" fillId="0" borderId="21" xfId="55" applyNumberFormat="1" applyFont="1" applyBorder="1" applyAlignment="1">
      <alignment horizontal="center"/>
      <protection/>
    </xf>
    <xf numFmtId="0" fontId="10" fillId="0" borderId="0" xfId="55" applyNumberFormat="1" applyFont="1" applyBorder="1" applyAlignment="1">
      <alignment horizontal="center"/>
      <protection/>
    </xf>
    <xf numFmtId="0" fontId="10" fillId="0" borderId="23" xfId="55" applyNumberFormat="1" applyFont="1" applyBorder="1" applyAlignment="1">
      <alignment horizontal="center"/>
      <protection/>
    </xf>
    <xf numFmtId="0" fontId="10" fillId="0" borderId="24" xfId="55" applyNumberFormat="1" applyFont="1" applyBorder="1" applyAlignment="1">
      <alignment horizontal="center"/>
      <protection/>
    </xf>
    <xf numFmtId="0" fontId="8" fillId="0" borderId="0" xfId="55" applyNumberFormat="1" applyFont="1" applyBorder="1" applyAlignment="1">
      <alignment horizontal="right"/>
      <protection/>
    </xf>
    <xf numFmtId="0" fontId="8" fillId="0" borderId="0" xfId="55" applyNumberFormat="1" applyFont="1" applyBorder="1" applyAlignment="1">
      <alignment horizontal="left" vertical="center"/>
      <protection/>
    </xf>
    <xf numFmtId="0" fontId="8" fillId="0" borderId="0" xfId="55" applyNumberFormat="1" applyFont="1" applyBorder="1" applyAlignment="1">
      <alignment horizontal="right" vertical="center"/>
      <protection/>
    </xf>
    <xf numFmtId="0" fontId="8" fillId="0" borderId="0" xfId="55" applyNumberFormat="1" applyFont="1" applyBorder="1" applyAlignment="1">
      <alignment horizontal="left" vertical="top"/>
      <protection/>
    </xf>
    <xf numFmtId="0" fontId="8" fillId="0" borderId="25" xfId="55" applyNumberFormat="1" applyFont="1" applyBorder="1" applyAlignment="1">
      <alignment horizontal="left" vertical="top"/>
      <protection/>
    </xf>
    <xf numFmtId="0" fontId="8" fillId="0" borderId="17" xfId="55" applyNumberFormat="1" applyFont="1" applyBorder="1" applyAlignment="1">
      <alignment horizontal="left" vertical="top"/>
      <protection/>
    </xf>
    <xf numFmtId="0" fontId="8" fillId="0" borderId="26" xfId="55" applyNumberFormat="1" applyFont="1" applyBorder="1" applyAlignment="1">
      <alignment horizontal="left" vertical="top"/>
      <protection/>
    </xf>
    <xf numFmtId="0" fontId="8" fillId="0" borderId="27" xfId="55" applyNumberFormat="1" applyFont="1" applyBorder="1" applyAlignment="1">
      <alignment horizontal="left"/>
      <protection/>
    </xf>
    <xf numFmtId="0" fontId="8" fillId="0" borderId="28" xfId="55" applyNumberFormat="1" applyFont="1" applyBorder="1" applyAlignment="1">
      <alignment horizontal="left"/>
      <protection/>
    </xf>
    <xf numFmtId="49" fontId="7" fillId="0" borderId="0" xfId="55" applyNumberFormat="1" applyFont="1" applyBorder="1" applyAlignment="1">
      <alignment horizontal="center" vertical="center"/>
      <protection/>
    </xf>
    <xf numFmtId="0" fontId="8" fillId="0" borderId="0" xfId="55" applyNumberFormat="1" applyFont="1" applyBorder="1" applyAlignment="1">
      <alignment horizontal="center" vertical="center"/>
      <protection/>
    </xf>
    <xf numFmtId="0" fontId="8" fillId="0" borderId="0" xfId="55" applyNumberFormat="1" applyFont="1" applyBorder="1" applyAlignment="1">
      <alignment horizontal="left" wrapText="1"/>
      <protection/>
    </xf>
    <xf numFmtId="0" fontId="8" fillId="0" borderId="0" xfId="55" applyNumberFormat="1" applyFont="1" applyBorder="1" applyAlignment="1">
      <alignment horizontal="center" vertical="top"/>
      <protection/>
    </xf>
    <xf numFmtId="49" fontId="9" fillId="0" borderId="0" xfId="55" applyNumberFormat="1" applyFont="1" applyBorder="1" applyAlignment="1">
      <alignment horizontal="center" vertical="center"/>
      <protection/>
    </xf>
    <xf numFmtId="0" fontId="9" fillId="0" borderId="0" xfId="55" applyNumberFormat="1" applyFont="1" applyBorder="1" applyAlignment="1">
      <alignment horizontal="left" vertical="center"/>
      <protection/>
    </xf>
    <xf numFmtId="0" fontId="9" fillId="0" borderId="0" xfId="55" applyNumberFormat="1" applyFont="1" applyBorder="1" applyAlignment="1">
      <alignment horizontal="right" vertical="center"/>
      <protection/>
    </xf>
    <xf numFmtId="0" fontId="9" fillId="0" borderId="0" xfId="55" applyNumberFormat="1" applyFont="1" applyBorder="1" applyAlignment="1">
      <alignment horizontal="center" vertical="center"/>
      <protection/>
    </xf>
    <xf numFmtId="0" fontId="12" fillId="0" borderId="0" xfId="55" applyNumberFormat="1" applyFont="1" applyBorder="1" applyAlignment="1">
      <alignment horizontal="left"/>
      <protection/>
    </xf>
    <xf numFmtId="0" fontId="13" fillId="0" borderId="0" xfId="55" applyNumberFormat="1" applyFont="1" applyBorder="1" applyAlignment="1">
      <alignment horizontal="left" vertical="center"/>
      <protection/>
    </xf>
    <xf numFmtId="0" fontId="13" fillId="0" borderId="0" xfId="55" applyNumberFormat="1" applyFont="1" applyBorder="1" applyAlignment="1">
      <alignment horizontal="left"/>
      <protection/>
    </xf>
    <xf numFmtId="0" fontId="13" fillId="0" borderId="0" xfId="55" applyNumberFormat="1" applyFont="1" applyBorder="1" applyAlignment="1">
      <alignment horizontal="right"/>
      <protection/>
    </xf>
    <xf numFmtId="0" fontId="13" fillId="0" borderId="0" xfId="55" applyNumberFormat="1" applyFont="1" applyFill="1" applyBorder="1" applyAlignment="1">
      <alignment horizontal="left"/>
      <protection/>
    </xf>
    <xf numFmtId="0" fontId="14" fillId="0" borderId="0" xfId="55" applyNumberFormat="1" applyFont="1" applyBorder="1" applyAlignment="1">
      <alignment horizontal="left"/>
      <protection/>
    </xf>
    <xf numFmtId="0" fontId="9" fillId="0" borderId="0" xfId="55" applyNumberFormat="1" applyFont="1" applyBorder="1" applyAlignment="1">
      <alignment horizontal="center" vertical="top"/>
      <protection/>
    </xf>
    <xf numFmtId="0" fontId="8" fillId="0" borderId="0" xfId="55" applyNumberFormat="1" applyFont="1" applyBorder="1" applyAlignment="1">
      <alignment horizontal="center"/>
      <protection/>
    </xf>
    <xf numFmtId="0" fontId="16" fillId="0" borderId="0" xfId="55" applyNumberFormat="1" applyFont="1" applyBorder="1" applyAlignment="1">
      <alignment horizontal="left"/>
      <protection/>
    </xf>
    <xf numFmtId="44" fontId="18" fillId="0" borderId="0" xfId="0" applyNumberFormat="1" applyFont="1" applyFill="1" applyAlignment="1">
      <alignment vertical="top" wrapText="1"/>
    </xf>
    <xf numFmtId="49" fontId="64" fillId="0" borderId="0" xfId="44" applyNumberFormat="1" applyFont="1" applyFill="1" applyAlignment="1" quotePrefix="1">
      <alignment vertical="top" wrapText="1"/>
    </xf>
    <xf numFmtId="49" fontId="18" fillId="0" borderId="0" xfId="0" applyNumberFormat="1" applyFont="1" applyFill="1" applyAlignment="1">
      <alignment vertical="top" wrapText="1"/>
    </xf>
    <xf numFmtId="49" fontId="17" fillId="0" borderId="0" xfId="0" applyNumberFormat="1" applyFont="1" applyFill="1" applyAlignment="1">
      <alignment vertical="center" wrapText="1"/>
    </xf>
    <xf numFmtId="44" fontId="61" fillId="0" borderId="11" xfId="0" applyNumberFormat="1" applyFont="1" applyFill="1" applyBorder="1" applyAlignment="1">
      <alignment horizontal="center" vertical="center" wrapText="1"/>
    </xf>
    <xf numFmtId="44" fontId="63" fillId="0" borderId="0" xfId="0" applyNumberFormat="1" applyFont="1" applyFill="1" applyAlignment="1">
      <alignment horizontal="center" vertical="center" wrapText="1"/>
    </xf>
    <xf numFmtId="44" fontId="63" fillId="0" borderId="11" xfId="0" applyNumberFormat="1" applyFont="1" applyFill="1" applyBorder="1" applyAlignment="1">
      <alignment vertical="top" wrapText="1"/>
    </xf>
    <xf numFmtId="0" fontId="63" fillId="0" borderId="11" xfId="0" applyNumberFormat="1" applyFont="1" applyFill="1" applyBorder="1" applyAlignment="1">
      <alignment horizontal="center" vertical="center" wrapText="1"/>
    </xf>
    <xf numFmtId="173" fontId="61" fillId="0" borderId="11" xfId="0" applyNumberFormat="1" applyFont="1" applyFill="1" applyBorder="1" applyAlignment="1">
      <alignment vertical="top"/>
    </xf>
    <xf numFmtId="174" fontId="61" fillId="0" borderId="11" xfId="0" applyNumberFormat="1" applyFont="1" applyFill="1" applyBorder="1" applyAlignment="1">
      <alignment vertical="top"/>
    </xf>
    <xf numFmtId="173" fontId="61" fillId="0" borderId="17" xfId="0" applyNumberFormat="1" applyFont="1" applyFill="1" applyBorder="1" applyAlignment="1">
      <alignment vertical="top"/>
    </xf>
    <xf numFmtId="44" fontId="61" fillId="0" borderId="11" xfId="0" applyNumberFormat="1" applyFont="1" applyFill="1" applyBorder="1" applyAlignment="1">
      <alignment horizontal="center" vertical="center"/>
    </xf>
    <xf numFmtId="44" fontId="61" fillId="0" borderId="11" xfId="0" applyNumberFormat="1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vertical="top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1" fontId="61" fillId="0" borderId="11" xfId="0" applyNumberFormat="1" applyFont="1" applyFill="1" applyBorder="1" applyAlignment="1">
      <alignment vertical="top"/>
    </xf>
    <xf numFmtId="44" fontId="62" fillId="0" borderId="29" xfId="0" applyNumberFormat="1" applyFont="1" applyFill="1" applyBorder="1" applyAlignment="1">
      <alignment horizontal="center" vertical="top"/>
    </xf>
    <xf numFmtId="44" fontId="61" fillId="0" borderId="29" xfId="0" applyNumberFormat="1" applyFont="1" applyFill="1" applyBorder="1" applyAlignment="1">
      <alignment horizontal="center" vertical="center"/>
    </xf>
    <xf numFmtId="44" fontId="61" fillId="0" borderId="29" xfId="0" applyNumberFormat="1" applyFont="1" applyFill="1" applyBorder="1" applyAlignment="1">
      <alignment vertical="top"/>
    </xf>
    <xf numFmtId="173" fontId="62" fillId="0" borderId="11" xfId="0" applyNumberFormat="1" applyFont="1" applyFill="1" applyBorder="1" applyAlignment="1">
      <alignment vertical="top"/>
    </xf>
    <xf numFmtId="176" fontId="62" fillId="0" borderId="11" xfId="0" applyNumberFormat="1" applyFont="1" applyFill="1" applyBorder="1" applyAlignment="1">
      <alignment vertical="top"/>
    </xf>
    <xf numFmtId="44" fontId="62" fillId="0" borderId="11" xfId="0" applyNumberFormat="1" applyFont="1" applyFill="1" applyBorder="1" applyAlignment="1">
      <alignment horizontal="center" vertical="center"/>
    </xf>
    <xf numFmtId="173" fontId="61" fillId="0" borderId="11" xfId="0" applyNumberFormat="1" applyFont="1" applyFill="1" applyBorder="1" applyAlignment="1">
      <alignment horizontal="left" vertical="top"/>
    </xf>
    <xf numFmtId="173" fontId="61" fillId="0" borderId="11" xfId="0" applyNumberFormat="1" applyFont="1" applyFill="1" applyBorder="1" applyAlignment="1">
      <alignment horizontal="center" vertical="center"/>
    </xf>
    <xf numFmtId="173" fontId="61" fillId="0" borderId="11" xfId="0" applyNumberFormat="1" applyFont="1" applyFill="1" applyBorder="1" applyAlignment="1">
      <alignment horizontal="left" vertical="center"/>
    </xf>
    <xf numFmtId="174" fontId="61" fillId="0" borderId="11" xfId="0" applyNumberFormat="1" applyFont="1" applyFill="1" applyBorder="1" applyAlignment="1">
      <alignment horizontal="left" vertical="top"/>
    </xf>
    <xf numFmtId="49" fontId="62" fillId="0" borderId="11" xfId="0" applyNumberFormat="1" applyFont="1" applyFill="1" applyBorder="1" applyAlignment="1">
      <alignment horizontal="center" vertical="center"/>
    </xf>
    <xf numFmtId="2" fontId="61" fillId="0" borderId="11" xfId="0" applyNumberFormat="1" applyFont="1" applyFill="1" applyBorder="1" applyAlignment="1">
      <alignment horizontal="center" vertical="center"/>
    </xf>
    <xf numFmtId="2" fontId="61" fillId="0" borderId="11" xfId="0" applyNumberFormat="1" applyFont="1" applyFill="1" applyBorder="1" applyAlignment="1">
      <alignment horizontal="center" vertical="center" wrapText="1"/>
    </xf>
    <xf numFmtId="1" fontId="61" fillId="0" borderId="11" xfId="0" applyNumberFormat="1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 vertical="center" wrapText="1"/>
    </xf>
    <xf numFmtId="174" fontId="61" fillId="0" borderId="11" xfId="0" applyNumberFormat="1" applyFont="1" applyFill="1" applyBorder="1" applyAlignment="1">
      <alignment horizontal="left" vertical="center"/>
    </xf>
    <xf numFmtId="2" fontId="61" fillId="0" borderId="11" xfId="0" applyNumberFormat="1" applyFont="1" applyFill="1" applyBorder="1" applyAlignment="1">
      <alignment horizontal="left" vertical="center" wrapText="1"/>
    </xf>
    <xf numFmtId="2" fontId="61" fillId="0" borderId="11" xfId="0" applyNumberFormat="1" applyFont="1" applyFill="1" applyBorder="1" applyAlignment="1">
      <alignment horizontal="left" vertical="top"/>
    </xf>
    <xf numFmtId="2" fontId="61" fillId="0" borderId="11" xfId="0" applyNumberFormat="1" applyFont="1" applyFill="1" applyBorder="1" applyAlignment="1">
      <alignment horizontal="left" vertical="center"/>
    </xf>
    <xf numFmtId="173" fontId="61" fillId="0" borderId="30" xfId="0" applyNumberFormat="1" applyFont="1" applyFill="1" applyBorder="1" applyAlignment="1">
      <alignment horizontal="left" vertical="top"/>
    </xf>
    <xf numFmtId="2" fontId="62" fillId="0" borderId="11" xfId="0" applyNumberFormat="1" applyFont="1" applyFill="1" applyBorder="1" applyAlignment="1">
      <alignment horizontal="left" vertical="center"/>
    </xf>
    <xf numFmtId="173" fontId="61" fillId="0" borderId="11" xfId="0" applyNumberFormat="1" applyFont="1" applyFill="1" applyBorder="1" applyAlignment="1">
      <alignment horizontal="left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44" fontId="61" fillId="0" borderId="11" xfId="0" applyNumberFormat="1" applyFont="1" applyFill="1" applyBorder="1" applyAlignment="1">
      <alignment horizontal="center" vertical="center" wrapText="1"/>
    </xf>
    <xf numFmtId="44" fontId="62" fillId="0" borderId="11" xfId="0" applyNumberFormat="1" applyFont="1" applyFill="1" applyBorder="1" applyAlignment="1">
      <alignment horizontal="center" vertical="center" wrapText="1"/>
    </xf>
    <xf numFmtId="175" fontId="62" fillId="0" borderId="11" xfId="0" applyNumberFormat="1" applyFont="1" applyFill="1" applyBorder="1" applyAlignment="1">
      <alignment horizontal="center" vertical="top"/>
    </xf>
    <xf numFmtId="172" fontId="62" fillId="0" borderId="11" xfId="0" applyNumberFormat="1" applyFont="1" applyFill="1" applyBorder="1" applyAlignment="1">
      <alignment horizontal="center" vertical="top"/>
    </xf>
    <xf numFmtId="9" fontId="63" fillId="0" borderId="11" xfId="59" applyFont="1" applyFill="1" applyBorder="1" applyAlignment="1">
      <alignment vertical="top" wrapText="1"/>
    </xf>
    <xf numFmtId="9" fontId="61" fillId="0" borderId="11" xfId="59" applyFont="1" applyFill="1" applyBorder="1" applyAlignment="1">
      <alignment vertical="top" wrapText="1"/>
    </xf>
    <xf numFmtId="9" fontId="63" fillId="0" borderId="11" xfId="59" applyFont="1" applyFill="1" applyBorder="1" applyAlignment="1">
      <alignment horizontal="center" vertical="center" wrapText="1"/>
    </xf>
    <xf numFmtId="9" fontId="63" fillId="0" borderId="0" xfId="59" applyFont="1" applyFill="1" applyAlignment="1">
      <alignment vertical="top" wrapText="1"/>
    </xf>
    <xf numFmtId="44" fontId="61" fillId="0" borderId="11" xfId="0" applyNumberFormat="1" applyFont="1" applyFill="1" applyBorder="1" applyAlignment="1">
      <alignment horizontal="center" vertical="center"/>
    </xf>
    <xf numFmtId="44" fontId="61" fillId="0" borderId="11" xfId="0" applyNumberFormat="1" applyFont="1" applyFill="1" applyBorder="1" applyAlignment="1">
      <alignment horizontal="center" vertical="center" wrapText="1"/>
    </xf>
    <xf numFmtId="49" fontId="61" fillId="0" borderId="30" xfId="0" applyNumberFormat="1" applyFont="1" applyFill="1" applyBorder="1" applyAlignment="1">
      <alignment horizontal="left" vertical="center" wrapText="1"/>
    </xf>
    <xf numFmtId="2" fontId="62" fillId="0" borderId="11" xfId="0" applyNumberFormat="1" applyFont="1" applyFill="1" applyBorder="1" applyAlignment="1">
      <alignment horizontal="center" vertical="center"/>
    </xf>
    <xf numFmtId="44" fontId="61" fillId="0" borderId="11" xfId="0" applyNumberFormat="1" applyFont="1" applyFill="1" applyBorder="1" applyAlignment="1">
      <alignment horizontal="center" vertical="center" wrapText="1"/>
    </xf>
    <xf numFmtId="44" fontId="62" fillId="0" borderId="12" xfId="0" applyNumberFormat="1" applyFont="1" applyFill="1" applyBorder="1" applyAlignment="1">
      <alignment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42" fontId="61" fillId="0" borderId="11" xfId="0" applyNumberFormat="1" applyFont="1" applyFill="1" applyBorder="1" applyAlignment="1">
      <alignment vertical="top"/>
    </xf>
    <xf numFmtId="42" fontId="62" fillId="0" borderId="11" xfId="0" applyNumberFormat="1" applyFont="1" applyFill="1" applyBorder="1" applyAlignment="1">
      <alignment vertical="top"/>
    </xf>
    <xf numFmtId="49" fontId="61" fillId="0" borderId="31" xfId="0" applyNumberFormat="1" applyFont="1" applyFill="1" applyBorder="1" applyAlignment="1">
      <alignment horizontal="left" vertical="center" wrapText="1" indent="1"/>
    </xf>
    <xf numFmtId="0" fontId="61" fillId="0" borderId="32" xfId="0" applyNumberFormat="1" applyFont="1" applyFill="1" applyBorder="1" applyAlignment="1">
      <alignment horizontal="center" vertical="center" wrapText="1"/>
    </xf>
    <xf numFmtId="44" fontId="61" fillId="0" borderId="11" xfId="0" applyNumberFormat="1" applyFont="1" applyFill="1" applyBorder="1" applyAlignment="1">
      <alignment horizontal="center" vertical="center" wrapText="1"/>
    </xf>
    <xf numFmtId="49" fontId="61" fillId="0" borderId="17" xfId="0" applyNumberFormat="1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62" fillId="0" borderId="0" xfId="0" applyNumberFormat="1" applyFont="1" applyFill="1" applyAlignment="1">
      <alignment horizontal="center" vertical="center" wrapText="1"/>
    </xf>
    <xf numFmtId="0" fontId="65" fillId="0" borderId="0" xfId="0" applyNumberFormat="1" applyFont="1" applyFill="1" applyAlignment="1">
      <alignment horizontal="left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1" fillId="0" borderId="14" xfId="0" applyNumberFormat="1" applyFont="1" applyFill="1" applyBorder="1" applyAlignment="1">
      <alignment horizontal="center" vertical="center" wrapText="1"/>
    </xf>
    <xf numFmtId="0" fontId="61" fillId="0" borderId="15" xfId="0" applyNumberFormat="1" applyFont="1" applyFill="1" applyBorder="1" applyAlignment="1">
      <alignment horizontal="center" vertical="center" wrapText="1"/>
    </xf>
    <xf numFmtId="0" fontId="61" fillId="0" borderId="32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Alignment="1">
      <alignment horizontal="left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Fill="1" applyBorder="1" applyAlignment="1">
      <alignment horizontal="center" vertical="center" wrapText="1"/>
    </xf>
    <xf numFmtId="0" fontId="61" fillId="0" borderId="16" xfId="0" applyNumberFormat="1" applyFont="1" applyFill="1" applyBorder="1" applyAlignment="1">
      <alignment horizontal="center" vertical="center" wrapText="1"/>
    </xf>
    <xf numFmtId="0" fontId="61" fillId="0" borderId="33" xfId="0" applyNumberFormat="1" applyFont="1" applyFill="1" applyBorder="1" applyAlignment="1">
      <alignment horizontal="center" vertical="center" wrapText="1"/>
    </xf>
    <xf numFmtId="0" fontId="61" fillId="0" borderId="34" xfId="0" applyNumberFormat="1" applyFont="1" applyFill="1" applyBorder="1" applyAlignment="1">
      <alignment horizontal="center" vertical="center" wrapText="1"/>
    </xf>
    <xf numFmtId="0" fontId="61" fillId="0" borderId="30" xfId="0" applyNumberFormat="1" applyFont="1" applyFill="1" applyBorder="1" applyAlignment="1">
      <alignment horizontal="center" vertical="center" wrapText="1"/>
    </xf>
    <xf numFmtId="0" fontId="61" fillId="0" borderId="35" xfId="0" applyNumberFormat="1" applyFont="1" applyFill="1" applyBorder="1" applyAlignment="1">
      <alignment horizontal="center" vertical="center" wrapText="1"/>
    </xf>
    <xf numFmtId="0" fontId="61" fillId="0" borderId="31" xfId="0" applyNumberFormat="1" applyFont="1" applyFill="1" applyBorder="1" applyAlignment="1">
      <alignment horizontal="center" vertical="center" wrapText="1"/>
    </xf>
    <xf numFmtId="44" fontId="61" fillId="0" borderId="11" xfId="0" applyNumberFormat="1" applyFont="1" applyFill="1" applyBorder="1" applyAlignment="1">
      <alignment horizontal="center" vertical="center" wrapText="1"/>
    </xf>
    <xf numFmtId="44" fontId="62" fillId="0" borderId="30" xfId="0" applyNumberFormat="1" applyFont="1" applyFill="1" applyBorder="1" applyAlignment="1">
      <alignment horizontal="center" vertical="top"/>
    </xf>
    <xf numFmtId="44" fontId="62" fillId="0" borderId="31" xfId="0" applyNumberFormat="1" applyFont="1" applyFill="1" applyBorder="1" applyAlignment="1">
      <alignment horizontal="center" vertical="top"/>
    </xf>
    <xf numFmtId="49" fontId="61" fillId="0" borderId="0" xfId="0" applyNumberFormat="1" applyFont="1" applyFill="1" applyAlignment="1">
      <alignment horizontal="left"/>
    </xf>
    <xf numFmtId="44" fontId="62" fillId="0" borderId="0" xfId="0" applyNumberFormat="1" applyFont="1" applyFill="1" applyAlignment="1">
      <alignment horizontal="center" vertical="center"/>
    </xf>
    <xf numFmtId="44" fontId="62" fillId="0" borderId="17" xfId="0" applyNumberFormat="1" applyFont="1" applyFill="1" applyBorder="1" applyAlignment="1">
      <alignment horizontal="center" vertical="center"/>
    </xf>
    <xf numFmtId="44" fontId="61" fillId="0" borderId="11" xfId="0" applyNumberFormat="1" applyFont="1" applyFill="1" applyBorder="1" applyAlignment="1">
      <alignment horizontal="center" vertical="center"/>
    </xf>
    <xf numFmtId="44" fontId="61" fillId="0" borderId="11" xfId="0" applyNumberFormat="1" applyFont="1" applyFill="1" applyBorder="1" applyAlignment="1">
      <alignment horizontal="center" vertical="top"/>
    </xf>
    <xf numFmtId="44" fontId="62" fillId="0" borderId="17" xfId="0" applyNumberFormat="1" applyFont="1" applyFill="1" applyBorder="1" applyAlignment="1">
      <alignment horizontal="center" vertical="center" wrapText="1"/>
    </xf>
    <xf numFmtId="49" fontId="8" fillId="0" borderId="36" xfId="55" applyNumberFormat="1" applyFont="1" applyFill="1" applyBorder="1" applyAlignment="1">
      <alignment horizontal="center"/>
      <protection/>
    </xf>
    <xf numFmtId="2" fontId="8" fillId="0" borderId="36" xfId="55" applyNumberFormat="1" applyFont="1" applyFill="1" applyBorder="1" applyAlignment="1">
      <alignment horizontal="center"/>
      <protection/>
    </xf>
    <xf numFmtId="2" fontId="8" fillId="0" borderId="37" xfId="55" applyNumberFormat="1" applyFont="1" applyFill="1" applyBorder="1" applyAlignment="1">
      <alignment horizontal="center"/>
      <protection/>
    </xf>
    <xf numFmtId="0" fontId="8" fillId="0" borderId="31" xfId="55" applyNumberFormat="1" applyFont="1" applyFill="1" applyBorder="1" applyAlignment="1">
      <alignment horizontal="center" wrapText="1"/>
      <protection/>
    </xf>
    <xf numFmtId="0" fontId="8" fillId="0" borderId="11" xfId="55" applyNumberFormat="1" applyFont="1" applyFill="1" applyBorder="1" applyAlignment="1">
      <alignment horizontal="center" wrapText="1"/>
      <protection/>
    </xf>
    <xf numFmtId="0" fontId="8" fillId="0" borderId="30" xfId="55" applyNumberFormat="1" applyFont="1" applyFill="1" applyBorder="1" applyAlignment="1">
      <alignment horizontal="center" wrapText="1"/>
      <protection/>
    </xf>
    <xf numFmtId="49" fontId="8" fillId="0" borderId="38" xfId="55" applyNumberFormat="1" applyFont="1" applyFill="1" applyBorder="1" applyAlignment="1">
      <alignment horizontal="center"/>
      <protection/>
    </xf>
    <xf numFmtId="49" fontId="3" fillId="0" borderId="36" xfId="55" applyNumberFormat="1" applyFont="1" applyFill="1" applyBorder="1" applyAlignment="1">
      <alignment horizontal="center"/>
      <protection/>
    </xf>
    <xf numFmtId="0" fontId="8" fillId="0" borderId="0" xfId="55" applyNumberFormat="1" applyFont="1" applyBorder="1" applyAlignment="1">
      <alignment horizontal="left"/>
      <protection/>
    </xf>
    <xf numFmtId="49" fontId="8" fillId="0" borderId="17" xfId="55" applyNumberFormat="1" applyFont="1" applyFill="1" applyBorder="1" applyAlignment="1">
      <alignment horizontal="left"/>
      <protection/>
    </xf>
    <xf numFmtId="0" fontId="8" fillId="0" borderId="17" xfId="55" applyNumberFormat="1" applyFont="1" applyFill="1" applyBorder="1" applyAlignment="1">
      <alignment horizontal="center" wrapText="1"/>
      <protection/>
    </xf>
    <xf numFmtId="0" fontId="8" fillId="0" borderId="17" xfId="55" applyNumberFormat="1" applyFont="1" applyFill="1" applyBorder="1" applyAlignment="1">
      <alignment horizontal="center"/>
      <protection/>
    </xf>
    <xf numFmtId="0" fontId="9" fillId="0" borderId="29" xfId="55" applyNumberFormat="1" applyFont="1" applyBorder="1" applyAlignment="1">
      <alignment horizontal="center" vertical="center"/>
      <protection/>
    </xf>
    <xf numFmtId="49" fontId="8" fillId="0" borderId="17" xfId="55" applyNumberFormat="1" applyFont="1" applyFill="1" applyBorder="1" applyAlignment="1">
      <alignment horizontal="center"/>
      <protection/>
    </xf>
    <xf numFmtId="0" fontId="8" fillId="0" borderId="0" xfId="55" applyNumberFormat="1" applyFont="1" applyBorder="1" applyAlignment="1">
      <alignment horizontal="right"/>
      <protection/>
    </xf>
    <xf numFmtId="2" fontId="8" fillId="0" borderId="39" xfId="55" applyNumberFormat="1" applyFont="1" applyFill="1" applyBorder="1" applyAlignment="1">
      <alignment horizontal="center" vertical="center"/>
      <protection/>
    </xf>
    <xf numFmtId="2" fontId="8" fillId="0" borderId="40" xfId="55" applyNumberFormat="1" applyFont="1" applyFill="1" applyBorder="1" applyAlignment="1">
      <alignment horizontal="center" vertical="center"/>
      <protection/>
    </xf>
    <xf numFmtId="2" fontId="8" fillId="0" borderId="41" xfId="55" applyNumberFormat="1" applyFont="1" applyFill="1" applyBorder="1" applyAlignment="1">
      <alignment horizontal="center" vertical="center"/>
      <protection/>
    </xf>
    <xf numFmtId="2" fontId="8" fillId="0" borderId="42" xfId="55" applyNumberFormat="1" applyFont="1" applyFill="1" applyBorder="1" applyAlignment="1">
      <alignment horizontal="center" vertical="center"/>
      <protection/>
    </xf>
    <xf numFmtId="2" fontId="8" fillId="0" borderId="43" xfId="55" applyNumberFormat="1" applyFont="1" applyFill="1" applyBorder="1" applyAlignment="1">
      <alignment horizontal="center" vertical="center"/>
      <protection/>
    </xf>
    <xf numFmtId="49" fontId="8" fillId="0" borderId="44" xfId="55" applyNumberFormat="1" applyFont="1" applyFill="1" applyBorder="1" applyAlignment="1">
      <alignment horizontal="center"/>
      <protection/>
    </xf>
    <xf numFmtId="49" fontId="8" fillId="0" borderId="35" xfId="55" applyNumberFormat="1" applyFont="1" applyFill="1" applyBorder="1" applyAlignment="1">
      <alignment horizontal="center"/>
      <protection/>
    </xf>
    <xf numFmtId="49" fontId="8" fillId="0" borderId="45" xfId="55" applyNumberFormat="1" applyFont="1" applyFill="1" applyBorder="1" applyAlignment="1">
      <alignment horizontal="center"/>
      <protection/>
    </xf>
    <xf numFmtId="0" fontId="8" fillId="0" borderId="46" xfId="55" applyNumberFormat="1" applyFont="1" applyBorder="1" applyAlignment="1">
      <alignment horizontal="center" vertical="center"/>
      <protection/>
    </xf>
    <xf numFmtId="0" fontId="8" fillId="0" borderId="29" xfId="55" applyNumberFormat="1" applyFont="1" applyBorder="1" applyAlignment="1">
      <alignment horizontal="center" vertical="center"/>
      <protection/>
    </xf>
    <xf numFmtId="0" fontId="8" fillId="0" borderId="28" xfId="55" applyNumberFormat="1" applyFont="1" applyBorder="1" applyAlignment="1">
      <alignment horizontal="center" vertical="center"/>
      <protection/>
    </xf>
    <xf numFmtId="0" fontId="8" fillId="0" borderId="0" xfId="55" applyNumberFormat="1" applyFont="1" applyBorder="1" applyAlignment="1">
      <alignment horizontal="center" vertical="center"/>
      <protection/>
    </xf>
    <xf numFmtId="0" fontId="8" fillId="0" borderId="26" xfId="55" applyNumberFormat="1" applyFont="1" applyBorder="1" applyAlignment="1">
      <alignment horizontal="center" vertical="center"/>
      <protection/>
    </xf>
    <xf numFmtId="0" fontId="8" fillId="0" borderId="17" xfId="55" applyNumberFormat="1" applyFont="1" applyBorder="1" applyAlignment="1">
      <alignment horizontal="center" vertical="center"/>
      <protection/>
    </xf>
    <xf numFmtId="0" fontId="8" fillId="0" borderId="47" xfId="55" applyNumberFormat="1" applyFont="1" applyBorder="1" applyAlignment="1">
      <alignment horizontal="center" vertical="top"/>
      <protection/>
    </xf>
    <xf numFmtId="0" fontId="8" fillId="0" borderId="48" xfId="55" applyNumberFormat="1" applyFont="1" applyBorder="1" applyAlignment="1">
      <alignment horizontal="center" vertical="top"/>
      <protection/>
    </xf>
    <xf numFmtId="0" fontId="8" fillId="0" borderId="49" xfId="55" applyNumberFormat="1" applyFont="1" applyFill="1" applyBorder="1" applyAlignment="1">
      <alignment horizontal="center"/>
      <protection/>
    </xf>
    <xf numFmtId="0" fontId="8" fillId="0" borderId="50" xfId="55" applyNumberFormat="1" applyFont="1" applyFill="1" applyBorder="1" applyAlignment="1">
      <alignment horizontal="center"/>
      <protection/>
    </xf>
    <xf numFmtId="0" fontId="8" fillId="0" borderId="51" xfId="55" applyNumberFormat="1" applyFont="1" applyFill="1" applyBorder="1" applyAlignment="1">
      <alignment horizontal="center"/>
      <protection/>
    </xf>
    <xf numFmtId="49" fontId="8" fillId="0" borderId="38" xfId="55" applyNumberFormat="1" applyFont="1" applyBorder="1" applyAlignment="1">
      <alignment horizontal="center" vertical="center"/>
      <protection/>
    </xf>
    <xf numFmtId="49" fontId="8" fillId="0" borderId="36" xfId="55" applyNumberFormat="1" applyFont="1" applyBorder="1" applyAlignment="1">
      <alignment horizontal="center" vertical="center"/>
      <protection/>
    </xf>
    <xf numFmtId="49" fontId="8" fillId="0" borderId="37" xfId="55" applyNumberFormat="1" applyFont="1" applyBorder="1" applyAlignment="1">
      <alignment horizontal="center" vertical="center"/>
      <protection/>
    </xf>
    <xf numFmtId="49" fontId="8" fillId="0" borderId="52" xfId="55" applyNumberFormat="1" applyFont="1" applyFill="1" applyBorder="1" applyAlignment="1">
      <alignment horizontal="center"/>
      <protection/>
    </xf>
    <xf numFmtId="49" fontId="8" fillId="0" borderId="11" xfId="55" applyNumberFormat="1" applyFont="1" applyFill="1" applyBorder="1" applyAlignment="1">
      <alignment horizontal="center"/>
      <protection/>
    </xf>
    <xf numFmtId="49" fontId="8" fillId="0" borderId="53" xfId="55" applyNumberFormat="1" applyFont="1" applyFill="1" applyBorder="1" applyAlignment="1">
      <alignment horizontal="center"/>
      <protection/>
    </xf>
    <xf numFmtId="49" fontId="8" fillId="0" borderId="54" xfId="55" applyNumberFormat="1" applyFont="1" applyFill="1" applyBorder="1" applyAlignment="1">
      <alignment horizontal="center"/>
      <protection/>
    </xf>
    <xf numFmtId="49" fontId="8" fillId="0" borderId="29" xfId="55" applyNumberFormat="1" applyFont="1" applyFill="1" applyBorder="1" applyAlignment="1">
      <alignment horizontal="center"/>
      <protection/>
    </xf>
    <xf numFmtId="49" fontId="8" fillId="0" borderId="55" xfId="55" applyNumberFormat="1" applyFont="1" applyFill="1" applyBorder="1" applyAlignment="1">
      <alignment horizontal="center"/>
      <protection/>
    </xf>
    <xf numFmtId="49" fontId="8" fillId="0" borderId="56" xfId="55" applyNumberFormat="1" applyFont="1" applyFill="1" applyBorder="1" applyAlignment="1">
      <alignment horizontal="center"/>
      <protection/>
    </xf>
    <xf numFmtId="49" fontId="8" fillId="0" borderId="57" xfId="55" applyNumberFormat="1" applyFont="1" applyFill="1" applyBorder="1" applyAlignment="1">
      <alignment horizontal="center"/>
      <protection/>
    </xf>
    <xf numFmtId="49" fontId="8" fillId="0" borderId="49" xfId="55" applyNumberFormat="1" applyFont="1" applyFill="1" applyBorder="1" applyAlignment="1">
      <alignment horizontal="center"/>
      <protection/>
    </xf>
    <xf numFmtId="49" fontId="8" fillId="0" borderId="50" xfId="55" applyNumberFormat="1" applyFont="1" applyFill="1" applyBorder="1" applyAlignment="1">
      <alignment horizontal="center"/>
      <protection/>
    </xf>
    <xf numFmtId="49" fontId="8" fillId="0" borderId="51" xfId="55" applyNumberFormat="1" applyFont="1" applyFill="1" applyBorder="1" applyAlignment="1">
      <alignment horizontal="center"/>
      <protection/>
    </xf>
    <xf numFmtId="2" fontId="8" fillId="0" borderId="11" xfId="55" applyNumberFormat="1" applyFont="1" applyFill="1" applyBorder="1" applyAlignment="1">
      <alignment horizontal="center" vertical="center"/>
      <protection/>
    </xf>
    <xf numFmtId="2" fontId="8" fillId="0" borderId="53" xfId="55" applyNumberFormat="1" applyFont="1" applyFill="1" applyBorder="1" applyAlignment="1">
      <alignment horizontal="center" vertical="center"/>
      <protection/>
    </xf>
    <xf numFmtId="49" fontId="8" fillId="0" borderId="58" xfId="55" applyNumberFormat="1" applyFont="1" applyFill="1" applyBorder="1" applyAlignment="1">
      <alignment horizontal="center"/>
      <protection/>
    </xf>
    <xf numFmtId="49" fontId="8" fillId="0" borderId="59" xfId="55" applyNumberFormat="1" applyFont="1" applyFill="1" applyBorder="1" applyAlignment="1">
      <alignment horizontal="center"/>
      <protection/>
    </xf>
    <xf numFmtId="49" fontId="8" fillId="0" borderId="60" xfId="55" applyNumberFormat="1" applyFont="1" applyFill="1" applyBorder="1" applyAlignment="1">
      <alignment horizontal="center"/>
      <protection/>
    </xf>
    <xf numFmtId="49" fontId="12" fillId="0" borderId="61" xfId="55" applyNumberFormat="1" applyFont="1" applyFill="1" applyBorder="1" applyAlignment="1">
      <alignment horizontal="center" vertical="center"/>
      <protection/>
    </xf>
    <xf numFmtId="49" fontId="12" fillId="0" borderId="62" xfId="55" applyNumberFormat="1" applyFont="1" applyFill="1" applyBorder="1" applyAlignment="1">
      <alignment horizontal="center" vertical="center"/>
      <protection/>
    </xf>
    <xf numFmtId="49" fontId="12" fillId="0" borderId="63" xfId="55" applyNumberFormat="1" applyFont="1" applyFill="1" applyBorder="1" applyAlignment="1">
      <alignment horizontal="center" vertical="center"/>
      <protection/>
    </xf>
    <xf numFmtId="49" fontId="12" fillId="0" borderId="64" xfId="55" applyNumberFormat="1" applyFont="1" applyFill="1" applyBorder="1" applyAlignment="1">
      <alignment horizontal="center" vertical="center"/>
      <protection/>
    </xf>
    <xf numFmtId="49" fontId="12" fillId="0" borderId="65" xfId="55" applyNumberFormat="1" applyFont="1" applyFill="1" applyBorder="1" applyAlignment="1">
      <alignment horizontal="center" vertical="center"/>
      <protection/>
    </xf>
    <xf numFmtId="49" fontId="12" fillId="0" borderId="66" xfId="55" applyNumberFormat="1" applyFont="1" applyFill="1" applyBorder="1" applyAlignment="1">
      <alignment horizontal="center" vertical="center"/>
      <protection/>
    </xf>
    <xf numFmtId="49" fontId="3" fillId="0" borderId="47" xfId="55" applyNumberFormat="1" applyFont="1" applyFill="1" applyBorder="1" applyAlignment="1">
      <alignment horizontal="center" vertical="center"/>
      <protection/>
    </xf>
    <xf numFmtId="49" fontId="8" fillId="0" borderId="11" xfId="55" applyNumberFormat="1" applyFont="1" applyFill="1" applyBorder="1" applyAlignment="1">
      <alignment horizontal="center" vertical="center"/>
      <protection/>
    </xf>
    <xf numFmtId="49" fontId="8" fillId="0" borderId="47" xfId="55" applyNumberFormat="1" applyFont="1" applyFill="1" applyBorder="1" applyAlignment="1">
      <alignment horizontal="center" vertical="center"/>
      <protection/>
    </xf>
    <xf numFmtId="0" fontId="8" fillId="0" borderId="67" xfId="55" applyNumberFormat="1" applyFont="1" applyBorder="1" applyAlignment="1">
      <alignment horizontal="center" vertical="top"/>
      <protection/>
    </xf>
    <xf numFmtId="0" fontId="8" fillId="0" borderId="31" xfId="55" applyNumberFormat="1" applyFont="1" applyBorder="1" applyAlignment="1">
      <alignment horizontal="center" vertical="top"/>
      <protection/>
    </xf>
    <xf numFmtId="0" fontId="8" fillId="0" borderId="11" xfId="55" applyNumberFormat="1" applyFont="1" applyBorder="1" applyAlignment="1">
      <alignment horizontal="center" vertical="top"/>
      <protection/>
    </xf>
    <xf numFmtId="0" fontId="9" fillId="0" borderId="0" xfId="55" applyNumberFormat="1" applyFont="1" applyBorder="1" applyAlignment="1">
      <alignment horizontal="center" vertical="center"/>
      <protection/>
    </xf>
    <xf numFmtId="0" fontId="9" fillId="0" borderId="0" xfId="55" applyNumberFormat="1" applyFont="1" applyBorder="1" applyAlignment="1">
      <alignment horizontal="center" vertical="top"/>
      <protection/>
    </xf>
    <xf numFmtId="0" fontId="9" fillId="0" borderId="29" xfId="55" applyNumberFormat="1" applyFont="1" applyBorder="1" applyAlignment="1">
      <alignment horizontal="center" vertical="top"/>
      <protection/>
    </xf>
    <xf numFmtId="0" fontId="10" fillId="0" borderId="68" xfId="55" applyNumberFormat="1" applyFont="1" applyBorder="1" applyAlignment="1">
      <alignment horizontal="center"/>
      <protection/>
    </xf>
    <xf numFmtId="0" fontId="10" fillId="0" borderId="24" xfId="55" applyNumberFormat="1" applyFont="1" applyBorder="1" applyAlignment="1">
      <alignment horizontal="center"/>
      <protection/>
    </xf>
    <xf numFmtId="0" fontId="10" fillId="0" borderId="22" xfId="55" applyNumberFormat="1" applyFont="1" applyBorder="1" applyAlignment="1">
      <alignment horizontal="center"/>
      <protection/>
    </xf>
    <xf numFmtId="0" fontId="10" fillId="0" borderId="0" xfId="55" applyNumberFormat="1" applyFont="1" applyBorder="1" applyAlignment="1">
      <alignment horizontal="center"/>
      <protection/>
    </xf>
    <xf numFmtId="0" fontId="8" fillId="0" borderId="31" xfId="55" applyNumberFormat="1" applyFont="1" applyBorder="1" applyAlignment="1">
      <alignment horizontal="center" vertical="center"/>
      <protection/>
    </xf>
    <xf numFmtId="0" fontId="8" fillId="0" borderId="11" xfId="55" applyNumberFormat="1" applyFont="1" applyBorder="1" applyAlignment="1">
      <alignment horizontal="center" vertical="center"/>
      <protection/>
    </xf>
    <xf numFmtId="0" fontId="8" fillId="0" borderId="11" xfId="55" applyNumberFormat="1" applyFont="1" applyBorder="1" applyAlignment="1">
      <alignment horizontal="center" vertical="center" wrapText="1"/>
      <protection/>
    </xf>
    <xf numFmtId="0" fontId="11" fillId="0" borderId="11" xfId="55" applyNumberFormat="1" applyFont="1" applyBorder="1" applyAlignment="1">
      <alignment horizontal="center" vertical="center" wrapText="1"/>
      <protection/>
    </xf>
    <xf numFmtId="0" fontId="11" fillId="0" borderId="11" xfId="55" applyNumberFormat="1" applyFont="1" applyBorder="1" applyAlignment="1">
      <alignment horizontal="center" vertical="center"/>
      <protection/>
    </xf>
    <xf numFmtId="0" fontId="8" fillId="0" borderId="28" xfId="55" applyNumberFormat="1" applyFont="1" applyBorder="1" applyAlignment="1">
      <alignment horizontal="center"/>
      <protection/>
    </xf>
    <xf numFmtId="0" fontId="8" fillId="0" borderId="0" xfId="55" applyNumberFormat="1" applyFont="1" applyBorder="1" applyAlignment="1">
      <alignment horizontal="center"/>
      <protection/>
    </xf>
    <xf numFmtId="0" fontId="8" fillId="0" borderId="27" xfId="55" applyNumberFormat="1" applyFont="1" applyBorder="1" applyAlignment="1">
      <alignment horizontal="center"/>
      <protection/>
    </xf>
    <xf numFmtId="0" fontId="8" fillId="0" borderId="46" xfId="55" applyNumberFormat="1" applyFont="1" applyBorder="1" applyAlignment="1">
      <alignment horizontal="center" vertical="center" wrapText="1"/>
      <protection/>
    </xf>
    <xf numFmtId="0" fontId="8" fillId="0" borderId="29" xfId="55" applyNumberFormat="1" applyFont="1" applyBorder="1" applyAlignment="1">
      <alignment horizontal="center" vertical="center" wrapText="1"/>
      <protection/>
    </xf>
    <xf numFmtId="0" fontId="8" fillId="0" borderId="69" xfId="55" applyNumberFormat="1" applyFont="1" applyBorder="1" applyAlignment="1">
      <alignment horizontal="center" vertical="center" wrapText="1"/>
      <protection/>
    </xf>
    <xf numFmtId="0" fontId="8" fillId="0" borderId="28" xfId="55" applyNumberFormat="1" applyFont="1" applyBorder="1" applyAlignment="1">
      <alignment horizontal="center" vertical="center" wrapText="1"/>
      <protection/>
    </xf>
    <xf numFmtId="0" fontId="8" fillId="0" borderId="0" xfId="55" applyNumberFormat="1" applyFont="1" applyBorder="1" applyAlignment="1">
      <alignment horizontal="center" vertical="center" wrapText="1"/>
      <protection/>
    </xf>
    <xf numFmtId="0" fontId="8" fillId="0" borderId="27" xfId="55" applyNumberFormat="1" applyFont="1" applyBorder="1" applyAlignment="1">
      <alignment horizontal="center" vertical="center" wrapText="1"/>
      <protection/>
    </xf>
    <xf numFmtId="0" fontId="8" fillId="0" borderId="26" xfId="55" applyNumberFormat="1" applyFont="1" applyBorder="1" applyAlignment="1">
      <alignment horizontal="center" vertical="center" wrapText="1"/>
      <protection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8" fillId="0" borderId="25" xfId="55" applyNumberFormat="1" applyFont="1" applyBorder="1" applyAlignment="1">
      <alignment horizontal="center" vertical="center" wrapText="1"/>
      <protection/>
    </xf>
    <xf numFmtId="0" fontId="8" fillId="0" borderId="30" xfId="55" applyNumberFormat="1" applyFont="1" applyBorder="1" applyAlignment="1">
      <alignment horizontal="center" vertical="top"/>
      <protection/>
    </xf>
    <xf numFmtId="0" fontId="8" fillId="0" borderId="35" xfId="55" applyNumberFormat="1" applyFont="1" applyBorder="1" applyAlignment="1">
      <alignment horizontal="center" vertical="top"/>
      <protection/>
    </xf>
    <xf numFmtId="49" fontId="8" fillId="0" borderId="47" xfId="55" applyNumberFormat="1" applyFont="1" applyBorder="1" applyAlignment="1">
      <alignment horizontal="center" vertical="center"/>
      <protection/>
    </xf>
    <xf numFmtId="2" fontId="8" fillId="0" borderId="47" xfId="55" applyNumberFormat="1" applyFont="1" applyFill="1" applyBorder="1" applyAlignment="1">
      <alignment horizontal="center" vertical="center"/>
      <protection/>
    </xf>
    <xf numFmtId="2" fontId="8" fillId="0" borderId="49" xfId="55" applyNumberFormat="1" applyFont="1" applyFill="1" applyBorder="1" applyAlignment="1">
      <alignment horizontal="center" vertical="center"/>
      <protection/>
    </xf>
    <xf numFmtId="2" fontId="8" fillId="0" borderId="50" xfId="55" applyNumberFormat="1" applyFont="1" applyFill="1" applyBorder="1" applyAlignment="1">
      <alignment horizontal="center" vertical="center"/>
      <protection/>
    </xf>
    <xf numFmtId="2" fontId="8" fillId="0" borderId="70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>
      <alignment horizontal="left"/>
      <protection/>
    </xf>
    <xf numFmtId="0" fontId="8" fillId="0" borderId="17" xfId="55" applyNumberFormat="1" applyFont="1" applyFill="1" applyBorder="1" applyAlignment="1">
      <alignment horizontal="left"/>
      <protection/>
    </xf>
    <xf numFmtId="49" fontId="8" fillId="0" borderId="71" xfId="55" applyNumberFormat="1" applyFont="1" applyFill="1" applyBorder="1" applyAlignment="1">
      <alignment horizontal="center"/>
      <protection/>
    </xf>
    <xf numFmtId="49" fontId="8" fillId="0" borderId="0" xfId="55" applyNumberFormat="1" applyFont="1" applyFill="1" applyBorder="1" applyAlignment="1">
      <alignment horizontal="center"/>
      <protection/>
    </xf>
    <xf numFmtId="49" fontId="8" fillId="0" borderId="72" xfId="55" applyNumberFormat="1" applyFont="1" applyFill="1" applyBorder="1" applyAlignment="1">
      <alignment horizontal="center"/>
      <protection/>
    </xf>
    <xf numFmtId="0" fontId="8" fillId="0" borderId="17" xfId="55" applyNumberFormat="1" applyFont="1" applyFill="1" applyBorder="1" applyAlignment="1">
      <alignment horizontal="left" wrapText="1"/>
      <protection/>
    </xf>
    <xf numFmtId="0" fontId="8" fillId="0" borderId="0" xfId="55" applyNumberFormat="1" applyFont="1" applyFill="1" applyBorder="1" applyAlignment="1">
      <alignment horizontal="left" wrapText="1"/>
      <protection/>
    </xf>
    <xf numFmtId="0" fontId="8" fillId="0" borderId="46" xfId="55" applyNumberFormat="1" applyFont="1" applyBorder="1" applyAlignment="1">
      <alignment horizontal="center"/>
      <protection/>
    </xf>
    <xf numFmtId="0" fontId="8" fillId="0" borderId="29" xfId="55" applyNumberFormat="1" applyFont="1" applyBorder="1" applyAlignment="1">
      <alignment horizontal="center"/>
      <protection/>
    </xf>
    <xf numFmtId="0" fontId="8" fillId="0" borderId="69" xfId="55" applyNumberFormat="1" applyFont="1" applyBorder="1" applyAlignment="1">
      <alignment horizontal="center"/>
      <protection/>
    </xf>
    <xf numFmtId="49" fontId="8" fillId="0" borderId="48" xfId="55" applyNumberFormat="1" applyFont="1" applyBorder="1" applyAlignment="1">
      <alignment horizontal="center" vertical="center"/>
      <protection/>
    </xf>
    <xf numFmtId="49" fontId="8" fillId="0" borderId="50" xfId="55" applyNumberFormat="1" applyFont="1" applyBorder="1" applyAlignment="1">
      <alignment horizontal="center" vertical="center"/>
      <protection/>
    </xf>
    <xf numFmtId="49" fontId="8" fillId="0" borderId="70" xfId="55" applyNumberFormat="1" applyFont="1" applyBorder="1" applyAlignment="1">
      <alignment horizontal="center" vertical="center"/>
      <protection/>
    </xf>
    <xf numFmtId="49" fontId="13" fillId="0" borderId="17" xfId="55" applyNumberFormat="1" applyFont="1" applyFill="1" applyBorder="1" applyAlignment="1">
      <alignment horizontal="left"/>
      <protection/>
    </xf>
    <xf numFmtId="0" fontId="15" fillId="0" borderId="0" xfId="55" applyNumberFormat="1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7" xfId="33"/>
    <cellStyle name="S1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10</xdr:col>
      <xdr:colOff>190500</xdr:colOff>
      <xdr:row>33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76200"/>
          <a:ext cx="9610725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zoomScale="115" zoomScaleNormal="115" zoomScalePageLayoutView="0" workbookViewId="0" topLeftCell="A1">
      <selection activeCell="B26" sqref="B26"/>
    </sheetView>
  </sheetViews>
  <sheetFormatPr defaultColWidth="9.33203125" defaultRowHeight="12.75"/>
  <cols>
    <col min="1" max="1" width="33.83203125" style="101" customWidth="1"/>
    <col min="2" max="16384" width="9.33203125" style="99" customWidth="1"/>
  </cols>
  <sheetData>
    <row r="1" ht="21" customHeight="1">
      <c r="A1" s="102" t="s">
        <v>377</v>
      </c>
    </row>
    <row r="2" ht="14.25">
      <c r="A2" s="100" t="s">
        <v>351</v>
      </c>
    </row>
    <row r="3" ht="14.25">
      <c r="A3" s="100" t="s">
        <v>352</v>
      </c>
    </row>
    <row r="4" ht="14.25">
      <c r="A4" s="100" t="s">
        <v>353</v>
      </c>
    </row>
    <row r="5" ht="14.25">
      <c r="A5" s="100" t="s">
        <v>354</v>
      </c>
    </row>
    <row r="6" ht="14.25">
      <c r="A6" s="100" t="s">
        <v>355</v>
      </c>
    </row>
    <row r="7" ht="14.25">
      <c r="A7" s="100" t="s">
        <v>356</v>
      </c>
    </row>
    <row r="8" spans="1:2" ht="14.25">
      <c r="A8" s="100" t="s">
        <v>357</v>
      </c>
      <c r="B8" s="99" t="s">
        <v>378</v>
      </c>
    </row>
    <row r="9" ht="14.25">
      <c r="A9" s="100" t="s">
        <v>358</v>
      </c>
    </row>
    <row r="10" ht="14.25">
      <c r="A10" s="100" t="s">
        <v>359</v>
      </c>
    </row>
    <row r="11" spans="1:2" ht="14.25">
      <c r="A11" s="100" t="s">
        <v>360</v>
      </c>
      <c r="B11" s="99" t="s">
        <v>378</v>
      </c>
    </row>
    <row r="12" spans="1:2" ht="14.25">
      <c r="A12" s="100" t="s">
        <v>361</v>
      </c>
      <c r="B12" s="99" t="s">
        <v>378</v>
      </c>
    </row>
    <row r="13" spans="1:2" ht="14.25">
      <c r="A13" s="100" t="s">
        <v>362</v>
      </c>
      <c r="B13" s="99" t="s">
        <v>378</v>
      </c>
    </row>
    <row r="14" spans="1:2" ht="14.25">
      <c r="A14" s="100" t="s">
        <v>363</v>
      </c>
      <c r="B14" s="99" t="s">
        <v>378</v>
      </c>
    </row>
    <row r="15" spans="1:2" ht="14.25">
      <c r="A15" s="100" t="s">
        <v>364</v>
      </c>
      <c r="B15" s="99" t="s">
        <v>378</v>
      </c>
    </row>
    <row r="16" spans="1:2" ht="14.25">
      <c r="A16" s="100" t="s">
        <v>365</v>
      </c>
      <c r="B16" s="99" t="s">
        <v>378</v>
      </c>
    </row>
    <row r="17" spans="1:2" ht="14.25">
      <c r="A17" s="100" t="s">
        <v>366</v>
      </c>
      <c r="B17" s="99" t="s">
        <v>378</v>
      </c>
    </row>
    <row r="18" spans="1:2" ht="14.25">
      <c r="A18" s="100" t="s">
        <v>367</v>
      </c>
      <c r="B18" s="99" t="s">
        <v>378</v>
      </c>
    </row>
    <row r="19" spans="1:2" ht="14.25">
      <c r="A19" s="100" t="s">
        <v>368</v>
      </c>
      <c r="B19" s="99" t="s">
        <v>378</v>
      </c>
    </row>
    <row r="20" spans="1:2" ht="14.25">
      <c r="A20" s="100" t="s">
        <v>369</v>
      </c>
      <c r="B20" s="99" t="s">
        <v>378</v>
      </c>
    </row>
    <row r="21" spans="1:2" ht="14.25">
      <c r="A21" s="100" t="s">
        <v>370</v>
      </c>
      <c r="B21" s="99" t="s">
        <v>378</v>
      </c>
    </row>
    <row r="22" spans="1:2" ht="14.25">
      <c r="A22" s="100" t="s">
        <v>371</v>
      </c>
      <c r="B22" s="99" t="s">
        <v>378</v>
      </c>
    </row>
    <row r="23" spans="1:2" ht="14.25">
      <c r="A23" s="100" t="s">
        <v>372</v>
      </c>
      <c r="B23" s="99" t="s">
        <v>378</v>
      </c>
    </row>
    <row r="24" spans="1:2" ht="14.25">
      <c r="A24" s="100" t="s">
        <v>373</v>
      </c>
      <c r="B24" s="99" t="s">
        <v>378</v>
      </c>
    </row>
    <row r="25" spans="1:2" ht="14.25">
      <c r="A25" s="100" t="s">
        <v>374</v>
      </c>
      <c r="B25" s="99" t="s">
        <v>378</v>
      </c>
    </row>
    <row r="26" spans="1:2" ht="14.25">
      <c r="A26" s="100" t="s">
        <v>375</v>
      </c>
      <c r="B26" s="99" t="s">
        <v>378</v>
      </c>
    </row>
    <row r="27" ht="14.25">
      <c r="A27" s="100" t="s">
        <v>376</v>
      </c>
    </row>
  </sheetData>
  <sheetProtection/>
  <hyperlinks>
    <hyperlink ref="A2" location="'заголовочная'!A1" display="'заголовочная'!A1"/>
    <hyperlink ref="A3" location="'цели, виды деятельности'!A1" display="'цели, виды деятельности'!A1"/>
    <hyperlink ref="A4" location="'услуги'!A1" display="'услуги'!A1"/>
    <hyperlink ref="A5" location="'балансовая'!A1" display="'балансовая'!A1"/>
    <hyperlink ref="A6" location="'фин. состояние'!A1" display="'фин. состояние'!A1"/>
    <hyperlink ref="A7" location="'поступления и выплаты'!A1" display="'поступления и выплаты'!A1"/>
    <hyperlink ref="A8" location="'закупка ТРУ'!A1" display="'закупка ТРУ'!A1"/>
    <hyperlink ref="A9" location="'временное'!A1" display="'временное'!A1"/>
    <hyperlink ref="A10" location="'справочная'!A1" display="'справочная'!A1"/>
    <hyperlink ref="A11" location="'обоснование (210) 1'!A1" display="'обоснование (210) 1'!A1"/>
    <hyperlink ref="A12" location="'обоснование (210) 2'!A1" display="'обоснование (210) 2'!A1"/>
    <hyperlink ref="A13" location="'обоснование (210) 3'!A1" display="'обоснование (210) 3'!A1"/>
    <hyperlink ref="A14" location="'обоснование (210) 4'!A1" display="'обоснование (210) 4'!A1"/>
    <hyperlink ref="A15" location="'обоснование (220)'!A1" display="'обоснование (220)'!A1"/>
    <hyperlink ref="A16" location="'обоснование (230)'!A1" display="'обоснование (230)'!A1"/>
    <hyperlink ref="A17" location="'обоснование (240)'!A1" display="'обоснование (240)'!A1"/>
    <hyperlink ref="A18" location="'обоснование (250)'!A1" display="'обоснование (250)'!A1"/>
    <hyperlink ref="A19" location="'обоснование (260) 1'!A1" display="'обоснование (260) 1'!A1"/>
    <hyperlink ref="A20" location="'обоснование (260) 2'!A1" display="'обоснование (260) 2'!A1"/>
    <hyperlink ref="A21" location="'обоснование (260) 3'!A1" display="'обоснование (260) 3'!A1"/>
    <hyperlink ref="A22" location="'обоснование (260) 4'!A1" display="'обоснование (260) 4'!A1"/>
    <hyperlink ref="A23" location="'обоснование (260) 5'!A1" display="'обоснование (260) 5'!A1"/>
    <hyperlink ref="A24" location="'обоснование (260) 6'!A1" display="'обоснование (260) 6'!A1"/>
    <hyperlink ref="A25" location="'обоснование (260) 7'!A1" display="'обоснование (260) 7'!A1"/>
    <hyperlink ref="A26" location="'обоснование (260) 8'!A1" display="'обоснование (260) 8'!A1"/>
    <hyperlink ref="A27" location="'сведения о операциях'!A1" display="'сведения о операциях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115" zoomScaleNormal="115" zoomScaleSheetLayoutView="115" zoomScalePageLayoutView="0" workbookViewId="0" topLeftCell="C1">
      <selection activeCell="E10" sqref="E10"/>
    </sheetView>
  </sheetViews>
  <sheetFormatPr defaultColWidth="9.33203125" defaultRowHeight="12.75"/>
  <cols>
    <col min="1" max="1" width="36.5" style="23" customWidth="1"/>
    <col min="2" max="2" width="11.16015625" style="23" customWidth="1"/>
    <col min="3" max="3" width="16.16015625" style="23" customWidth="1"/>
    <col min="4" max="12" width="18" style="23" customWidth="1"/>
    <col min="13" max="16384" width="9.33203125" style="23" customWidth="1"/>
  </cols>
  <sheetData>
    <row r="1" spans="1:12" ht="21.75" customHeight="1">
      <c r="A1" s="22" t="s">
        <v>0</v>
      </c>
      <c r="I1" s="24"/>
      <c r="L1" s="24" t="s">
        <v>166</v>
      </c>
    </row>
    <row r="2" spans="1:12" ht="36" customHeight="1">
      <c r="A2" s="176" t="s">
        <v>152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33.75" customHeight="1">
      <c r="A3" s="171" t="s">
        <v>18</v>
      </c>
      <c r="B3" s="171" t="s">
        <v>19</v>
      </c>
      <c r="C3" s="177" t="s">
        <v>150</v>
      </c>
      <c r="D3" s="175" t="s">
        <v>151</v>
      </c>
      <c r="E3" s="175"/>
      <c r="F3" s="175"/>
      <c r="G3" s="175"/>
      <c r="H3" s="175"/>
      <c r="I3" s="175"/>
      <c r="J3" s="175"/>
      <c r="K3" s="175"/>
      <c r="L3" s="175"/>
    </row>
    <row r="4" spans="1:12" ht="26.25" customHeight="1">
      <c r="A4" s="172"/>
      <c r="B4" s="172" t="s">
        <v>0</v>
      </c>
      <c r="C4" s="178"/>
      <c r="D4" s="175" t="s">
        <v>153</v>
      </c>
      <c r="E4" s="175"/>
      <c r="F4" s="175"/>
      <c r="G4" s="175" t="s">
        <v>13</v>
      </c>
      <c r="H4" s="175"/>
      <c r="I4" s="175"/>
      <c r="J4" s="175"/>
      <c r="K4" s="175"/>
      <c r="L4" s="175"/>
    </row>
    <row r="5" spans="1:12" ht="67.5" customHeight="1">
      <c r="A5" s="172"/>
      <c r="B5" s="172"/>
      <c r="C5" s="178"/>
      <c r="D5" s="175"/>
      <c r="E5" s="175"/>
      <c r="F5" s="175"/>
      <c r="G5" s="175" t="s">
        <v>154</v>
      </c>
      <c r="H5" s="175"/>
      <c r="I5" s="175"/>
      <c r="J5" s="175" t="s">
        <v>155</v>
      </c>
      <c r="K5" s="175"/>
      <c r="L5" s="175"/>
    </row>
    <row r="6" spans="1:12" ht="66.75" customHeight="1">
      <c r="A6" s="173"/>
      <c r="B6" s="173"/>
      <c r="C6" s="179"/>
      <c r="D6" s="158" t="s">
        <v>515</v>
      </c>
      <c r="E6" s="158" t="s">
        <v>516</v>
      </c>
      <c r="F6" s="158" t="s">
        <v>517</v>
      </c>
      <c r="G6" s="158" t="s">
        <v>515</v>
      </c>
      <c r="H6" s="158" t="s">
        <v>516</v>
      </c>
      <c r="I6" s="158" t="s">
        <v>517</v>
      </c>
      <c r="J6" s="158" t="s">
        <v>515</v>
      </c>
      <c r="K6" s="158" t="s">
        <v>516</v>
      </c>
      <c r="L6" s="158" t="s">
        <v>517</v>
      </c>
    </row>
    <row r="7" spans="1:12" ht="20.25" customHeight="1">
      <c r="A7" s="29" t="s">
        <v>29</v>
      </c>
      <c r="B7" s="29" t="s">
        <v>30</v>
      </c>
      <c r="C7" s="29" t="s">
        <v>31</v>
      </c>
      <c r="D7" s="29" t="s">
        <v>32</v>
      </c>
      <c r="E7" s="29" t="s">
        <v>33</v>
      </c>
      <c r="F7" s="29" t="s">
        <v>34</v>
      </c>
      <c r="G7" s="29" t="s">
        <v>35</v>
      </c>
      <c r="H7" s="29" t="s">
        <v>36</v>
      </c>
      <c r="I7" s="29" t="s">
        <v>37</v>
      </c>
      <c r="J7" s="29" t="s">
        <v>156</v>
      </c>
      <c r="K7" s="29" t="s">
        <v>157</v>
      </c>
      <c r="L7" s="29" t="s">
        <v>158</v>
      </c>
    </row>
    <row r="8" spans="1:12" ht="41.25" customHeight="1">
      <c r="A8" s="36" t="s">
        <v>159</v>
      </c>
      <c r="B8" s="34" t="s">
        <v>160</v>
      </c>
      <c r="C8" s="10" t="s">
        <v>40</v>
      </c>
      <c r="D8" s="33"/>
      <c r="E8" s="33"/>
      <c r="F8" s="33"/>
      <c r="G8" s="33"/>
      <c r="H8" s="33"/>
      <c r="I8" s="33"/>
      <c r="J8" s="32"/>
      <c r="K8" s="32"/>
      <c r="L8" s="32"/>
    </row>
    <row r="9" spans="1:12" ht="54" customHeight="1">
      <c r="A9" s="36" t="s">
        <v>161</v>
      </c>
      <c r="B9" s="34" t="s">
        <v>162</v>
      </c>
      <c r="C9" s="10" t="s">
        <v>40</v>
      </c>
      <c r="D9" s="32"/>
      <c r="E9" s="32"/>
      <c r="F9" s="32"/>
      <c r="G9" s="32"/>
      <c r="H9" s="32"/>
      <c r="I9" s="32"/>
      <c r="J9" s="32"/>
      <c r="K9" s="32"/>
      <c r="L9" s="32"/>
    </row>
    <row r="10" spans="1:12" ht="38.25" customHeight="1">
      <c r="A10" s="36" t="s">
        <v>163</v>
      </c>
      <c r="B10" s="34" t="s">
        <v>164</v>
      </c>
      <c r="C10" s="137">
        <v>2017</v>
      </c>
      <c r="D10" s="32">
        <v>6006773.5</v>
      </c>
      <c r="E10" s="32">
        <v>5963164.5</v>
      </c>
      <c r="F10" s="32">
        <v>6017660.5</v>
      </c>
      <c r="G10" s="32">
        <v>0</v>
      </c>
      <c r="H10" s="32">
        <v>0</v>
      </c>
      <c r="I10" s="32">
        <v>0</v>
      </c>
      <c r="J10" s="32">
        <f>D10</f>
        <v>6006773.5</v>
      </c>
      <c r="K10" s="32">
        <f>E10</f>
        <v>5963164.5</v>
      </c>
      <c r="L10" s="32">
        <f>F10</f>
        <v>6017660.5</v>
      </c>
    </row>
    <row r="11" spans="1:12" ht="14.25">
      <c r="A11" s="32" t="s">
        <v>62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4.25">
      <c r="A12" s="32" t="s">
        <v>62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4" spans="1:12" ht="26.25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</row>
    <row r="15" spans="1:12" ht="26.25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</row>
    <row r="16" spans="1:12" ht="26.2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2" ht="26.2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</row>
    <row r="18" spans="1:12" ht="26.2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</row>
    <row r="19" spans="1:12" ht="26.2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</row>
  </sheetData>
  <sheetProtection/>
  <autoFilter ref="A7:I7"/>
  <mergeCells count="10">
    <mergeCell ref="A3:A6"/>
    <mergeCell ref="A14:L19"/>
    <mergeCell ref="G5:I5"/>
    <mergeCell ref="J5:L5"/>
    <mergeCell ref="A2:L2"/>
    <mergeCell ref="D3:L3"/>
    <mergeCell ref="G4:L4"/>
    <mergeCell ref="C3:C6"/>
    <mergeCell ref="B3:B6"/>
    <mergeCell ref="D4:F5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="115" zoomScaleNormal="115" zoomScaleSheetLayoutView="115" zoomScalePageLayoutView="0" workbookViewId="0" topLeftCell="A1">
      <selection activeCell="A28" sqref="A28"/>
    </sheetView>
  </sheetViews>
  <sheetFormatPr defaultColWidth="9.33203125" defaultRowHeight="12.75"/>
  <cols>
    <col min="1" max="1" width="47" style="23" customWidth="1"/>
    <col min="2" max="2" width="11.16015625" style="23" customWidth="1"/>
    <col min="3" max="3" width="33.16015625" style="23" customWidth="1"/>
    <col min="4" max="4" width="21" style="23" customWidth="1"/>
    <col min="5" max="16384" width="9.33203125" style="23" customWidth="1"/>
  </cols>
  <sheetData>
    <row r="1" spans="1:3" ht="21.75" customHeight="1">
      <c r="A1" s="22" t="s">
        <v>0</v>
      </c>
      <c r="C1" s="24" t="s">
        <v>175</v>
      </c>
    </row>
    <row r="2" spans="1:4" ht="34.5" customHeight="1">
      <c r="A2" s="176" t="s">
        <v>168</v>
      </c>
      <c r="B2" s="176"/>
      <c r="C2" s="176"/>
      <c r="D2" s="23" t="s">
        <v>182</v>
      </c>
    </row>
    <row r="3" spans="1:3" ht="45.75" customHeight="1">
      <c r="A3" s="29" t="s">
        <v>18</v>
      </c>
      <c r="B3" s="38" t="s">
        <v>19</v>
      </c>
      <c r="C3" s="31" t="s">
        <v>167</v>
      </c>
    </row>
    <row r="4" spans="1:3" ht="20.25" customHeight="1">
      <c r="A4" s="29" t="s">
        <v>29</v>
      </c>
      <c r="B4" s="29" t="s">
        <v>30</v>
      </c>
      <c r="C4" s="30" t="s">
        <v>31</v>
      </c>
    </row>
    <row r="5" spans="1:3" ht="22.5" customHeight="1">
      <c r="A5" s="36" t="s">
        <v>57</v>
      </c>
      <c r="B5" s="34" t="s">
        <v>171</v>
      </c>
      <c r="C5" s="10">
        <v>0</v>
      </c>
    </row>
    <row r="6" spans="1:3" ht="22.5" customHeight="1">
      <c r="A6" s="36" t="s">
        <v>58</v>
      </c>
      <c r="B6" s="34" t="s">
        <v>172</v>
      </c>
      <c r="C6" s="10">
        <v>0</v>
      </c>
    </row>
    <row r="7" spans="1:3" ht="22.5" customHeight="1">
      <c r="A7" s="36" t="s">
        <v>169</v>
      </c>
      <c r="B7" s="34" t="s">
        <v>173</v>
      </c>
      <c r="C7" s="32">
        <v>0</v>
      </c>
    </row>
    <row r="8" spans="1:3" ht="22.5" customHeight="1">
      <c r="A8" s="36" t="s">
        <v>170</v>
      </c>
      <c r="B8" s="34" t="s">
        <v>174</v>
      </c>
      <c r="C8" s="32">
        <v>0</v>
      </c>
    </row>
  </sheetData>
  <sheetProtection/>
  <mergeCells count="1">
    <mergeCell ref="A2:C2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="115" zoomScaleNormal="115" zoomScaleSheetLayoutView="115" zoomScalePageLayoutView="0" workbookViewId="0" topLeftCell="A1">
      <selection activeCell="D13" sqref="D13"/>
    </sheetView>
  </sheetViews>
  <sheetFormatPr defaultColWidth="9.33203125" defaultRowHeight="12.75"/>
  <cols>
    <col min="1" max="1" width="47" style="23" customWidth="1"/>
    <col min="2" max="2" width="11.16015625" style="23" customWidth="1"/>
    <col min="3" max="5" width="26.66015625" style="23" customWidth="1"/>
    <col min="6" max="16384" width="9.33203125" style="23" customWidth="1"/>
  </cols>
  <sheetData>
    <row r="1" spans="1:5" ht="21.75" customHeight="1">
      <c r="A1" s="22" t="s">
        <v>0</v>
      </c>
      <c r="C1" s="24"/>
      <c r="E1" s="24" t="s">
        <v>379</v>
      </c>
    </row>
    <row r="2" spans="1:5" ht="24.75" customHeight="1">
      <c r="A2" s="176" t="s">
        <v>59</v>
      </c>
      <c r="B2" s="176"/>
      <c r="C2" s="176"/>
      <c r="D2" s="176"/>
      <c r="E2" s="176"/>
    </row>
    <row r="3" spans="1:5" ht="34.5" customHeight="1">
      <c r="A3" s="175" t="s">
        <v>18</v>
      </c>
      <c r="B3" s="175" t="s">
        <v>19</v>
      </c>
      <c r="C3" s="180" t="s">
        <v>167</v>
      </c>
      <c r="D3" s="181"/>
      <c r="E3" s="182"/>
    </row>
    <row r="4" spans="1:5" ht="24.75" customHeight="1">
      <c r="A4" s="175"/>
      <c r="B4" s="175"/>
      <c r="C4" s="35" t="s">
        <v>179</v>
      </c>
      <c r="D4" s="35" t="s">
        <v>181</v>
      </c>
      <c r="E4" s="35" t="s">
        <v>180</v>
      </c>
    </row>
    <row r="5" spans="1:5" ht="20.25" customHeight="1">
      <c r="A5" s="8" t="s">
        <v>29</v>
      </c>
      <c r="B5" s="8" t="s">
        <v>30</v>
      </c>
      <c r="C5" s="8">
        <v>3</v>
      </c>
      <c r="D5" s="8">
        <v>4</v>
      </c>
      <c r="E5" s="8">
        <v>5</v>
      </c>
    </row>
    <row r="6" spans="1:5" ht="22.5" customHeight="1">
      <c r="A6" s="36" t="s">
        <v>177</v>
      </c>
      <c r="B6" s="34" t="s">
        <v>171</v>
      </c>
      <c r="C6" s="8">
        <v>0</v>
      </c>
      <c r="D6" s="8">
        <v>0</v>
      </c>
      <c r="E6" s="8">
        <v>0</v>
      </c>
    </row>
    <row r="7" spans="1:5" ht="75.75" customHeight="1">
      <c r="A7" s="36" t="s">
        <v>176</v>
      </c>
      <c r="B7" s="34" t="s">
        <v>172</v>
      </c>
      <c r="C7" s="8">
        <v>0</v>
      </c>
      <c r="D7" s="8">
        <v>0</v>
      </c>
      <c r="E7" s="8">
        <v>0</v>
      </c>
    </row>
    <row r="8" spans="1:5" ht="30" customHeight="1">
      <c r="A8" s="36" t="s">
        <v>178</v>
      </c>
      <c r="B8" s="34" t="s">
        <v>173</v>
      </c>
      <c r="C8" s="8">
        <v>0</v>
      </c>
      <c r="D8" s="8">
        <v>0</v>
      </c>
      <c r="E8" s="8">
        <v>0</v>
      </c>
    </row>
  </sheetData>
  <sheetProtection/>
  <mergeCells count="4">
    <mergeCell ref="A3:A4"/>
    <mergeCell ref="B3:B4"/>
    <mergeCell ref="A2:E2"/>
    <mergeCell ref="C3:E3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zoomScale="115" zoomScaleNormal="115" zoomScalePageLayoutView="0" workbookViewId="0" topLeftCell="B76">
      <selection activeCell="G36" sqref="G36"/>
    </sheetView>
  </sheetViews>
  <sheetFormatPr defaultColWidth="9.33203125" defaultRowHeight="12.75"/>
  <cols>
    <col min="1" max="1" width="9.33203125" style="43" customWidth="1"/>
    <col min="2" max="2" width="29.83203125" style="43" customWidth="1"/>
    <col min="3" max="3" width="25" style="43" customWidth="1"/>
    <col min="4" max="4" width="14.33203125" style="43" customWidth="1"/>
    <col min="5" max="5" width="20.16015625" style="43" customWidth="1"/>
    <col min="6" max="6" width="14.5" style="43" customWidth="1"/>
    <col min="7" max="7" width="20.16015625" style="43" customWidth="1"/>
    <col min="8" max="8" width="17.16015625" style="43" customWidth="1"/>
    <col min="9" max="9" width="15.83203125" style="43" customWidth="1"/>
    <col min="10" max="10" width="19.5" style="43" customWidth="1"/>
    <col min="11" max="16384" width="9.33203125" style="43" customWidth="1"/>
  </cols>
  <sheetData>
    <row r="1" spans="1:10" ht="24" customHeight="1">
      <c r="A1" s="187" t="s">
        <v>380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6.25" customHeight="1">
      <c r="A2" s="187" t="s">
        <v>225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 customHeight="1">
      <c r="A3" s="186" t="s">
        <v>197</v>
      </c>
      <c r="B3" s="186"/>
      <c r="C3" s="46"/>
      <c r="D3" s="109">
        <v>111</v>
      </c>
      <c r="E3" s="46"/>
      <c r="F3" s="46"/>
      <c r="G3" s="46"/>
      <c r="H3" s="46"/>
      <c r="I3" s="46"/>
      <c r="J3" s="46"/>
    </row>
    <row r="5" spans="1:10" ht="20.25" customHeight="1">
      <c r="A5" s="186" t="s">
        <v>196</v>
      </c>
      <c r="B5" s="186"/>
      <c r="C5" s="186"/>
      <c r="D5" s="46" t="s">
        <v>477</v>
      </c>
      <c r="E5" s="46"/>
      <c r="F5" s="46"/>
      <c r="G5" s="46"/>
      <c r="H5" s="46"/>
      <c r="I5" s="46"/>
      <c r="J5" s="46"/>
    </row>
    <row r="7" spans="1:10" ht="24" customHeight="1">
      <c r="A7" s="188" t="s">
        <v>183</v>
      </c>
      <c r="B7" s="188"/>
      <c r="C7" s="188"/>
      <c r="D7" s="188"/>
      <c r="E7" s="188"/>
      <c r="F7" s="188"/>
      <c r="G7" s="188"/>
      <c r="H7" s="188"/>
      <c r="I7" s="188"/>
      <c r="J7" s="188"/>
    </row>
    <row r="8" spans="1:10" ht="28.5" customHeight="1">
      <c r="A8" s="189" t="s">
        <v>184</v>
      </c>
      <c r="B8" s="183" t="s">
        <v>185</v>
      </c>
      <c r="C8" s="183" t="s">
        <v>186</v>
      </c>
      <c r="D8" s="189" t="s">
        <v>187</v>
      </c>
      <c r="E8" s="189"/>
      <c r="F8" s="189"/>
      <c r="G8" s="189"/>
      <c r="H8" s="183" t="s">
        <v>519</v>
      </c>
      <c r="I8" s="183" t="s">
        <v>192</v>
      </c>
      <c r="J8" s="183" t="s">
        <v>193</v>
      </c>
    </row>
    <row r="9" spans="1:10" ht="14.25">
      <c r="A9" s="189"/>
      <c r="B9" s="183"/>
      <c r="C9" s="183"/>
      <c r="D9" s="189" t="s">
        <v>22</v>
      </c>
      <c r="E9" s="190" t="s">
        <v>23</v>
      </c>
      <c r="F9" s="190"/>
      <c r="G9" s="190"/>
      <c r="H9" s="183"/>
      <c r="I9" s="183"/>
      <c r="J9" s="183"/>
    </row>
    <row r="10" spans="1:10" ht="48.75" customHeight="1">
      <c r="A10" s="189"/>
      <c r="B10" s="183"/>
      <c r="C10" s="183"/>
      <c r="D10" s="189"/>
      <c r="E10" s="35" t="s">
        <v>188</v>
      </c>
      <c r="F10" s="35" t="s">
        <v>189</v>
      </c>
      <c r="G10" s="35" t="s">
        <v>190</v>
      </c>
      <c r="H10" s="183"/>
      <c r="I10" s="183"/>
      <c r="J10" s="183"/>
    </row>
    <row r="11" spans="1:10" ht="14.25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44">
        <v>7</v>
      </c>
      <c r="H11" s="44">
        <v>8</v>
      </c>
      <c r="I11" s="44">
        <v>9</v>
      </c>
      <c r="J11" s="44">
        <v>10</v>
      </c>
    </row>
    <row r="12" spans="1:10" ht="14.25">
      <c r="A12" s="45"/>
      <c r="B12" s="103" t="s">
        <v>396</v>
      </c>
      <c r="C12" s="108">
        <v>1</v>
      </c>
      <c r="D12" s="45">
        <f>E12+F12+G12+H12</f>
        <v>38808.6968</v>
      </c>
      <c r="E12" s="45">
        <v>21450.67</v>
      </c>
      <c r="F12" s="45">
        <v>1500</v>
      </c>
      <c r="G12" s="45">
        <v>15000</v>
      </c>
      <c r="H12" s="45">
        <f>E12*4%</f>
        <v>858.0268</v>
      </c>
      <c r="I12" s="45"/>
      <c r="J12" s="45">
        <f>C12*D12*12</f>
        <v>465704.36159999995</v>
      </c>
    </row>
    <row r="13" spans="1:10" ht="14.25">
      <c r="A13" s="45"/>
      <c r="B13" s="103" t="s">
        <v>434</v>
      </c>
      <c r="C13" s="108">
        <v>1</v>
      </c>
      <c r="D13" s="45">
        <f>E13+F13+G13+H13</f>
        <v>25260.556</v>
      </c>
      <c r="E13" s="45">
        <v>15635.15</v>
      </c>
      <c r="F13" s="45">
        <v>3000</v>
      </c>
      <c r="G13" s="45">
        <v>6000</v>
      </c>
      <c r="H13" s="45">
        <f aca="true" t="shared" si="0" ref="H13:H45">E13*4%</f>
        <v>625.406</v>
      </c>
      <c r="I13" s="45"/>
      <c r="J13" s="45">
        <f aca="true" t="shared" si="1" ref="J13:J45">C13*D13*12</f>
        <v>303126.672</v>
      </c>
    </row>
    <row r="14" spans="1:10" ht="14.25">
      <c r="A14" s="45"/>
      <c r="B14" s="103" t="s">
        <v>435</v>
      </c>
      <c r="C14" s="108">
        <v>0.5</v>
      </c>
      <c r="D14" s="45">
        <f aca="true" t="shared" si="2" ref="D14:D45">E14+F14+G14+H14</f>
        <v>18260.556</v>
      </c>
      <c r="E14" s="45">
        <v>15635.15</v>
      </c>
      <c r="F14" s="45"/>
      <c r="G14" s="45">
        <v>2000</v>
      </c>
      <c r="H14" s="45">
        <f t="shared" si="0"/>
        <v>625.406</v>
      </c>
      <c r="I14" s="45"/>
      <c r="J14" s="45">
        <f t="shared" si="1"/>
        <v>109563.33600000001</v>
      </c>
    </row>
    <row r="15" spans="1:10" ht="14.25">
      <c r="A15" s="45"/>
      <c r="B15" s="103" t="s">
        <v>436</v>
      </c>
      <c r="C15" s="108">
        <v>1</v>
      </c>
      <c r="D15" s="45">
        <f t="shared" si="2"/>
        <v>22260.556</v>
      </c>
      <c r="E15" s="45">
        <v>15635.15</v>
      </c>
      <c r="F15" s="45"/>
      <c r="G15" s="45">
        <v>6000</v>
      </c>
      <c r="H15" s="45">
        <f t="shared" si="0"/>
        <v>625.406</v>
      </c>
      <c r="I15" s="45"/>
      <c r="J15" s="45">
        <f t="shared" si="1"/>
        <v>267126.672</v>
      </c>
    </row>
    <row r="16" spans="1:10" ht="14.25">
      <c r="A16" s="45"/>
      <c r="B16" s="103" t="s">
        <v>433</v>
      </c>
      <c r="C16" s="108">
        <v>2.2</v>
      </c>
      <c r="D16" s="45">
        <f t="shared" si="2"/>
        <v>8720.96</v>
      </c>
      <c r="E16" s="45">
        <v>6174</v>
      </c>
      <c r="F16" s="45"/>
      <c r="G16" s="45">
        <v>2300</v>
      </c>
      <c r="H16" s="45">
        <f t="shared" si="0"/>
        <v>246.96</v>
      </c>
      <c r="I16" s="45"/>
      <c r="J16" s="45">
        <f t="shared" si="1"/>
        <v>230233.344</v>
      </c>
    </row>
    <row r="17" spans="1:10" ht="14.25">
      <c r="A17" s="45"/>
      <c r="B17" s="103" t="s">
        <v>433</v>
      </c>
      <c r="C17" s="108">
        <v>1.2</v>
      </c>
      <c r="D17" s="45">
        <f t="shared" si="2"/>
        <v>11694.32</v>
      </c>
      <c r="E17" s="45">
        <v>6468</v>
      </c>
      <c r="F17" s="45">
        <v>2667.6</v>
      </c>
      <c r="G17" s="45">
        <v>2300</v>
      </c>
      <c r="H17" s="45">
        <f t="shared" si="0"/>
        <v>258.72</v>
      </c>
      <c r="I17" s="45"/>
      <c r="J17" s="45">
        <f t="shared" si="1"/>
        <v>168398.20799999998</v>
      </c>
    </row>
    <row r="18" spans="1:10" ht="14.25">
      <c r="A18" s="45"/>
      <c r="B18" s="103" t="s">
        <v>433</v>
      </c>
      <c r="C18" s="108">
        <v>2.5</v>
      </c>
      <c r="D18" s="45">
        <f t="shared" si="2"/>
        <v>9769.28</v>
      </c>
      <c r="E18" s="45">
        <v>7182</v>
      </c>
      <c r="F18" s="45"/>
      <c r="G18" s="45">
        <v>2300</v>
      </c>
      <c r="H18" s="45">
        <f t="shared" si="0"/>
        <v>287.28000000000003</v>
      </c>
      <c r="I18" s="45"/>
      <c r="J18" s="45">
        <f t="shared" si="1"/>
        <v>293078.4</v>
      </c>
    </row>
    <row r="19" spans="1:10" ht="14.25">
      <c r="A19" s="45"/>
      <c r="B19" s="103" t="s">
        <v>433</v>
      </c>
      <c r="C19" s="108">
        <v>1</v>
      </c>
      <c r="D19" s="45">
        <f t="shared" si="2"/>
        <v>10124.96</v>
      </c>
      <c r="E19" s="45">
        <v>7524</v>
      </c>
      <c r="F19" s="45"/>
      <c r="G19" s="45">
        <v>2300</v>
      </c>
      <c r="H19" s="45">
        <f t="shared" si="0"/>
        <v>300.96</v>
      </c>
      <c r="I19" s="45"/>
      <c r="J19" s="45">
        <f t="shared" si="1"/>
        <v>121499.51999999999</v>
      </c>
    </row>
    <row r="20" spans="1:10" ht="14.25">
      <c r="A20" s="45"/>
      <c r="B20" s="103" t="s">
        <v>433</v>
      </c>
      <c r="C20" s="108">
        <v>1.9</v>
      </c>
      <c r="D20" s="45">
        <f t="shared" si="2"/>
        <v>11630.048</v>
      </c>
      <c r="E20" s="45">
        <v>8971.2</v>
      </c>
      <c r="F20" s="45"/>
      <c r="G20" s="45">
        <v>2300</v>
      </c>
      <c r="H20" s="45">
        <f t="shared" si="0"/>
        <v>358.848</v>
      </c>
      <c r="I20" s="45"/>
      <c r="J20" s="45">
        <f t="shared" si="1"/>
        <v>265165.0944</v>
      </c>
    </row>
    <row r="21" spans="1:10" ht="14.25">
      <c r="A21" s="45"/>
      <c r="B21" s="103" t="s">
        <v>433</v>
      </c>
      <c r="C21" s="108">
        <v>2.4</v>
      </c>
      <c r="D21" s="45">
        <f t="shared" si="2"/>
        <v>17375.36</v>
      </c>
      <c r="E21" s="45">
        <v>9234</v>
      </c>
      <c r="F21" s="45">
        <v>5472</v>
      </c>
      <c r="G21" s="45">
        <v>2300</v>
      </c>
      <c r="H21" s="45">
        <f t="shared" si="0"/>
        <v>369.36</v>
      </c>
      <c r="I21" s="45"/>
      <c r="J21" s="45">
        <f t="shared" si="1"/>
        <v>500410.368</v>
      </c>
    </row>
    <row r="22" spans="1:10" ht="14.25">
      <c r="A22" s="45"/>
      <c r="B22" s="103" t="s">
        <v>433</v>
      </c>
      <c r="C22" s="108">
        <v>3.2</v>
      </c>
      <c r="D22" s="45">
        <f t="shared" si="2"/>
        <v>15803.640000000001</v>
      </c>
      <c r="E22" s="45">
        <v>9576</v>
      </c>
      <c r="F22" s="45">
        <v>3244.6</v>
      </c>
      <c r="G22" s="45">
        <v>2600</v>
      </c>
      <c r="H22" s="45">
        <f t="shared" si="0"/>
        <v>383.04</v>
      </c>
      <c r="I22" s="45"/>
      <c r="J22" s="45">
        <f t="shared" si="1"/>
        <v>606859.7760000001</v>
      </c>
    </row>
    <row r="23" spans="1:10" ht="14.25">
      <c r="A23" s="45"/>
      <c r="B23" s="103" t="s">
        <v>433</v>
      </c>
      <c r="C23" s="108">
        <v>9.6</v>
      </c>
      <c r="D23" s="45">
        <f t="shared" si="2"/>
        <v>18333.72</v>
      </c>
      <c r="E23" s="45">
        <v>9918</v>
      </c>
      <c r="F23" s="45">
        <v>6019</v>
      </c>
      <c r="G23" s="45">
        <v>2000</v>
      </c>
      <c r="H23" s="45">
        <f t="shared" si="0"/>
        <v>396.72</v>
      </c>
      <c r="I23" s="45"/>
      <c r="J23" s="45">
        <f t="shared" si="1"/>
        <v>2112044.5439999998</v>
      </c>
    </row>
    <row r="24" spans="1:10" ht="14.25">
      <c r="A24" s="45"/>
      <c r="B24" s="103" t="s">
        <v>433</v>
      </c>
      <c r="C24" s="108">
        <v>19.5</v>
      </c>
      <c r="D24" s="45">
        <f t="shared" si="2"/>
        <v>19424.170000000002</v>
      </c>
      <c r="E24" s="45">
        <v>10260</v>
      </c>
      <c r="F24" s="45">
        <v>5707.79</v>
      </c>
      <c r="G24" s="45">
        <v>3045.98</v>
      </c>
      <c r="H24" s="45">
        <f t="shared" si="0"/>
        <v>410.40000000000003</v>
      </c>
      <c r="I24" s="45"/>
      <c r="J24" s="45">
        <f t="shared" si="1"/>
        <v>4545255.780000001</v>
      </c>
    </row>
    <row r="25" spans="1:10" ht="14.25">
      <c r="A25" s="45"/>
      <c r="B25" s="103" t="s">
        <v>433</v>
      </c>
      <c r="C25" s="108">
        <v>2.5</v>
      </c>
      <c r="D25" s="45">
        <f t="shared" si="2"/>
        <v>16905.039999999997</v>
      </c>
      <c r="E25" s="45">
        <v>11286</v>
      </c>
      <c r="F25" s="45">
        <v>2667.6</v>
      </c>
      <c r="G25" s="45">
        <v>2500</v>
      </c>
      <c r="H25" s="45">
        <f t="shared" si="0"/>
        <v>451.44</v>
      </c>
      <c r="I25" s="45"/>
      <c r="J25" s="45">
        <f t="shared" si="1"/>
        <v>507151.1999999999</v>
      </c>
    </row>
    <row r="26" spans="1:10" ht="14.25">
      <c r="A26" s="45"/>
      <c r="B26" s="103" t="s">
        <v>433</v>
      </c>
      <c r="C26" s="108">
        <v>0.1</v>
      </c>
      <c r="D26" s="45">
        <f t="shared" si="2"/>
        <v>11236.928</v>
      </c>
      <c r="E26" s="45">
        <v>8593.2</v>
      </c>
      <c r="F26" s="45"/>
      <c r="G26" s="45">
        <v>2300</v>
      </c>
      <c r="H26" s="45">
        <f t="shared" si="0"/>
        <v>343.728</v>
      </c>
      <c r="I26" s="45"/>
      <c r="J26" s="45">
        <f t="shared" si="1"/>
        <v>13484.313600000001</v>
      </c>
    </row>
    <row r="27" spans="1:10" ht="14.25">
      <c r="A27" s="45"/>
      <c r="B27" s="103" t="s">
        <v>433</v>
      </c>
      <c r="C27" s="108">
        <v>5.3</v>
      </c>
      <c r="D27" s="45">
        <f t="shared" si="2"/>
        <v>19565.12</v>
      </c>
      <c r="E27" s="45">
        <v>11628</v>
      </c>
      <c r="F27" s="45">
        <v>5472</v>
      </c>
      <c r="G27" s="45">
        <v>2000</v>
      </c>
      <c r="H27" s="45">
        <f t="shared" si="0"/>
        <v>465.12</v>
      </c>
      <c r="I27" s="45"/>
      <c r="J27" s="45">
        <f t="shared" si="1"/>
        <v>1244341.6319999998</v>
      </c>
    </row>
    <row r="28" spans="1:10" ht="14.25">
      <c r="A28" s="45"/>
      <c r="B28" s="103" t="s">
        <v>433</v>
      </c>
      <c r="C28" s="108">
        <v>0.4</v>
      </c>
      <c r="D28" s="45">
        <f t="shared" si="2"/>
        <v>10044.608</v>
      </c>
      <c r="E28" s="45">
        <v>7735.2</v>
      </c>
      <c r="F28" s="45"/>
      <c r="G28" s="45">
        <v>2000</v>
      </c>
      <c r="H28" s="45">
        <f t="shared" si="0"/>
        <v>309.408</v>
      </c>
      <c r="I28" s="45"/>
      <c r="J28" s="45">
        <f t="shared" si="1"/>
        <v>48214.11840000001</v>
      </c>
    </row>
    <row r="29" spans="1:10" ht="14.25">
      <c r="A29" s="45"/>
      <c r="B29" s="103" t="s">
        <v>433</v>
      </c>
      <c r="C29" s="108">
        <v>1.5</v>
      </c>
      <c r="D29" s="45">
        <f t="shared" si="2"/>
        <v>15488.48</v>
      </c>
      <c r="E29" s="45">
        <v>12312</v>
      </c>
      <c r="F29" s="45">
        <v>684</v>
      </c>
      <c r="G29" s="45">
        <v>2000</v>
      </c>
      <c r="H29" s="45">
        <f t="shared" si="0"/>
        <v>492.48</v>
      </c>
      <c r="I29" s="45"/>
      <c r="J29" s="45">
        <f t="shared" si="1"/>
        <v>278792.64</v>
      </c>
    </row>
    <row r="30" spans="1:10" ht="14.25">
      <c r="A30" s="45"/>
      <c r="B30" s="103" t="s">
        <v>437</v>
      </c>
      <c r="C30" s="108">
        <v>1</v>
      </c>
      <c r="D30" s="45">
        <f t="shared" si="2"/>
        <v>14747.289999999999</v>
      </c>
      <c r="E30" s="45">
        <v>9106</v>
      </c>
      <c r="F30" s="45">
        <v>3277.05</v>
      </c>
      <c r="G30" s="45">
        <v>2000</v>
      </c>
      <c r="H30" s="45">
        <f t="shared" si="0"/>
        <v>364.24</v>
      </c>
      <c r="I30" s="45"/>
      <c r="J30" s="45">
        <f t="shared" si="1"/>
        <v>176967.47999999998</v>
      </c>
    </row>
    <row r="31" spans="1:10" ht="14.25">
      <c r="A31" s="45"/>
      <c r="B31" s="159" t="s">
        <v>518</v>
      </c>
      <c r="C31" s="108">
        <v>1</v>
      </c>
      <c r="D31" s="45">
        <f t="shared" si="2"/>
        <v>8403.04</v>
      </c>
      <c r="E31" s="45">
        <v>5676</v>
      </c>
      <c r="F31" s="45"/>
      <c r="G31" s="45">
        <v>2500</v>
      </c>
      <c r="H31" s="45">
        <f t="shared" si="0"/>
        <v>227.04</v>
      </c>
      <c r="I31" s="45"/>
      <c r="J31" s="45">
        <f t="shared" si="1"/>
        <v>100836.48000000001</v>
      </c>
    </row>
    <row r="32" spans="1:10" ht="57">
      <c r="A32" s="45"/>
      <c r="B32" s="103" t="s">
        <v>438</v>
      </c>
      <c r="C32" s="108">
        <v>1</v>
      </c>
      <c r="D32" s="45">
        <f t="shared" si="2"/>
        <v>14167.152</v>
      </c>
      <c r="E32" s="45">
        <v>11628</v>
      </c>
      <c r="F32" s="45"/>
      <c r="G32" s="45">
        <v>2074.032</v>
      </c>
      <c r="H32" s="45">
        <f t="shared" si="0"/>
        <v>465.12</v>
      </c>
      <c r="I32" s="45"/>
      <c r="J32" s="45">
        <f t="shared" si="1"/>
        <v>170005.824</v>
      </c>
    </row>
    <row r="33" spans="1:10" ht="14.25">
      <c r="A33" s="45"/>
      <c r="B33" s="103" t="s">
        <v>439</v>
      </c>
      <c r="C33" s="108">
        <v>1</v>
      </c>
      <c r="D33" s="45">
        <f t="shared" si="2"/>
        <v>11892.48</v>
      </c>
      <c r="E33" s="45">
        <v>9512</v>
      </c>
      <c r="F33" s="45"/>
      <c r="G33" s="45">
        <v>2000</v>
      </c>
      <c r="H33" s="45">
        <f t="shared" si="0"/>
        <v>380.48</v>
      </c>
      <c r="I33" s="45"/>
      <c r="J33" s="45">
        <f t="shared" si="1"/>
        <v>142709.76</v>
      </c>
    </row>
    <row r="34" spans="1:10" ht="14.25">
      <c r="A34" s="45"/>
      <c r="B34" s="103" t="s">
        <v>439</v>
      </c>
      <c r="C34" s="108">
        <v>1</v>
      </c>
      <c r="D34" s="45">
        <f t="shared" si="2"/>
        <v>12233.6</v>
      </c>
      <c r="E34" s="45">
        <v>9840</v>
      </c>
      <c r="F34" s="45"/>
      <c r="G34" s="45">
        <v>2000</v>
      </c>
      <c r="H34" s="45">
        <f t="shared" si="0"/>
        <v>393.6</v>
      </c>
      <c r="I34" s="45"/>
      <c r="J34" s="45">
        <f t="shared" si="1"/>
        <v>146803.2</v>
      </c>
    </row>
    <row r="35" spans="1:10" ht="14.25">
      <c r="A35" s="45"/>
      <c r="B35" s="103" t="s">
        <v>440</v>
      </c>
      <c r="C35" s="108">
        <v>1</v>
      </c>
      <c r="D35" s="45">
        <f t="shared" si="2"/>
        <v>9845.76</v>
      </c>
      <c r="E35" s="45">
        <v>7544</v>
      </c>
      <c r="F35" s="45"/>
      <c r="G35" s="45">
        <v>2000</v>
      </c>
      <c r="H35" s="45">
        <f t="shared" si="0"/>
        <v>301.76</v>
      </c>
      <c r="I35" s="45"/>
      <c r="J35" s="45">
        <f t="shared" si="1"/>
        <v>118149.12</v>
      </c>
    </row>
    <row r="36" spans="1:10" ht="28.5">
      <c r="A36" s="45"/>
      <c r="B36" s="103" t="s">
        <v>441</v>
      </c>
      <c r="C36" s="108">
        <v>0.25</v>
      </c>
      <c r="D36" s="45">
        <f t="shared" si="2"/>
        <v>10143.2</v>
      </c>
      <c r="E36" s="45">
        <v>7830</v>
      </c>
      <c r="F36" s="45"/>
      <c r="G36" s="45">
        <v>2000</v>
      </c>
      <c r="H36" s="45">
        <f t="shared" si="0"/>
        <v>313.2</v>
      </c>
      <c r="I36" s="45"/>
      <c r="J36" s="45">
        <f t="shared" si="1"/>
        <v>30429.600000000002</v>
      </c>
    </row>
    <row r="37" spans="1:10" ht="28.5">
      <c r="A37" s="45"/>
      <c r="B37" s="103" t="s">
        <v>441</v>
      </c>
      <c r="C37" s="108">
        <v>0.75</v>
      </c>
      <c r="D37" s="45">
        <f t="shared" si="2"/>
        <v>10796.8</v>
      </c>
      <c r="E37" s="45">
        <v>9420</v>
      </c>
      <c r="F37" s="45"/>
      <c r="G37" s="45">
        <v>1000</v>
      </c>
      <c r="H37" s="45">
        <f t="shared" si="0"/>
        <v>376.8</v>
      </c>
      <c r="I37" s="45"/>
      <c r="J37" s="45">
        <f t="shared" si="1"/>
        <v>97171.2</v>
      </c>
    </row>
    <row r="38" spans="1:10" ht="14.25">
      <c r="A38" s="45"/>
      <c r="B38" s="103" t="s">
        <v>442</v>
      </c>
      <c r="C38" s="108">
        <v>1</v>
      </c>
      <c r="D38" s="45">
        <f t="shared" si="2"/>
        <v>9489</v>
      </c>
      <c r="E38" s="45">
        <v>4600</v>
      </c>
      <c r="F38" s="45">
        <v>528</v>
      </c>
      <c r="G38" s="45">
        <v>4177</v>
      </c>
      <c r="H38" s="45">
        <f t="shared" si="0"/>
        <v>184</v>
      </c>
      <c r="I38" s="45"/>
      <c r="J38" s="45">
        <f t="shared" si="1"/>
        <v>113868</v>
      </c>
    </row>
    <row r="39" spans="1:10" ht="14.25">
      <c r="A39" s="45"/>
      <c r="B39" s="103" t="s">
        <v>442</v>
      </c>
      <c r="C39" s="108">
        <v>1</v>
      </c>
      <c r="D39" s="45">
        <f t="shared" si="2"/>
        <v>9489</v>
      </c>
      <c r="E39" s="45">
        <v>6440</v>
      </c>
      <c r="F39" s="45"/>
      <c r="G39" s="45">
        <v>2791.4</v>
      </c>
      <c r="H39" s="45">
        <f t="shared" si="0"/>
        <v>257.6</v>
      </c>
      <c r="I39" s="45"/>
      <c r="J39" s="45">
        <f t="shared" si="1"/>
        <v>113868</v>
      </c>
    </row>
    <row r="40" spans="1:10" ht="14.25">
      <c r="A40" s="45"/>
      <c r="B40" s="103" t="s">
        <v>443</v>
      </c>
      <c r="C40" s="108">
        <v>1</v>
      </c>
      <c r="D40" s="45">
        <f>E40+F40+G40+H40</f>
        <v>23490.4</v>
      </c>
      <c r="E40" s="45">
        <v>5760</v>
      </c>
      <c r="F40" s="45">
        <v>15500</v>
      </c>
      <c r="G40" s="45">
        <v>2000</v>
      </c>
      <c r="H40" s="45">
        <f t="shared" si="0"/>
        <v>230.4</v>
      </c>
      <c r="I40" s="45"/>
      <c r="J40" s="45">
        <f t="shared" si="1"/>
        <v>281884.80000000005</v>
      </c>
    </row>
    <row r="41" spans="1:10" ht="14.25">
      <c r="A41" s="45"/>
      <c r="B41" s="103" t="s">
        <v>444</v>
      </c>
      <c r="C41" s="108">
        <v>1</v>
      </c>
      <c r="D41" s="45">
        <f>E41+F41+G41+H41</f>
        <v>11380</v>
      </c>
      <c r="E41" s="45">
        <v>7000</v>
      </c>
      <c r="F41" s="45">
        <v>2100</v>
      </c>
      <c r="G41" s="45">
        <v>2000</v>
      </c>
      <c r="H41" s="45">
        <f t="shared" si="0"/>
        <v>280</v>
      </c>
      <c r="I41" s="45"/>
      <c r="J41" s="45">
        <f t="shared" si="1"/>
        <v>136560</v>
      </c>
    </row>
    <row r="42" spans="1:10" ht="14.25">
      <c r="A42" s="45"/>
      <c r="B42" s="103" t="s">
        <v>445</v>
      </c>
      <c r="C42" s="108">
        <v>1</v>
      </c>
      <c r="D42" s="45">
        <f t="shared" si="2"/>
        <v>8697.6</v>
      </c>
      <c r="E42" s="45">
        <v>6440</v>
      </c>
      <c r="F42" s="45"/>
      <c r="G42" s="45">
        <v>2000</v>
      </c>
      <c r="H42" s="45">
        <f t="shared" si="0"/>
        <v>257.6</v>
      </c>
      <c r="I42" s="45"/>
      <c r="J42" s="45">
        <f t="shared" si="1"/>
        <v>104371.20000000001</v>
      </c>
    </row>
    <row r="43" spans="1:10" ht="14.25">
      <c r="A43" s="45"/>
      <c r="B43" s="103" t="s">
        <v>446</v>
      </c>
      <c r="C43" s="108">
        <v>3</v>
      </c>
      <c r="D43" s="45">
        <f t="shared" si="2"/>
        <v>9489</v>
      </c>
      <c r="E43" s="45">
        <v>4400</v>
      </c>
      <c r="F43" s="45"/>
      <c r="G43" s="45">
        <v>4913</v>
      </c>
      <c r="H43" s="45">
        <f t="shared" si="0"/>
        <v>176</v>
      </c>
      <c r="I43" s="45"/>
      <c r="J43" s="45">
        <f t="shared" si="1"/>
        <v>341604</v>
      </c>
    </row>
    <row r="44" spans="1:10" ht="14.25">
      <c r="A44" s="45"/>
      <c r="B44" s="152" t="s">
        <v>511</v>
      </c>
      <c r="C44" s="108">
        <v>2</v>
      </c>
      <c r="D44" s="45">
        <f t="shared" si="2"/>
        <v>9489</v>
      </c>
      <c r="E44" s="45">
        <v>4400</v>
      </c>
      <c r="F44" s="45"/>
      <c r="G44" s="45">
        <v>4913</v>
      </c>
      <c r="H44" s="45">
        <f t="shared" si="0"/>
        <v>176</v>
      </c>
      <c r="I44" s="45"/>
      <c r="J44" s="45">
        <f t="shared" si="1"/>
        <v>227736</v>
      </c>
    </row>
    <row r="45" spans="1:10" ht="14.25">
      <c r="A45" s="45"/>
      <c r="B45" s="152" t="s">
        <v>481</v>
      </c>
      <c r="C45" s="108">
        <v>1</v>
      </c>
      <c r="D45" s="45">
        <f t="shared" si="2"/>
        <v>9489</v>
      </c>
      <c r="E45" s="45">
        <v>4400</v>
      </c>
      <c r="F45" s="45"/>
      <c r="G45" s="45">
        <v>4913</v>
      </c>
      <c r="H45" s="45">
        <f t="shared" si="0"/>
        <v>176</v>
      </c>
      <c r="I45" s="45"/>
      <c r="J45" s="45">
        <f t="shared" si="1"/>
        <v>113868</v>
      </c>
    </row>
    <row r="46" spans="1:10" ht="14.25">
      <c r="A46" s="45"/>
      <c r="B46" s="103"/>
      <c r="C46" s="108"/>
      <c r="D46" s="45"/>
      <c r="E46" s="45"/>
      <c r="F46" s="45"/>
      <c r="G46" s="45"/>
      <c r="H46" s="45"/>
      <c r="I46" s="45"/>
      <c r="J46" s="45">
        <f>C46*D46*12+H46</f>
        <v>0</v>
      </c>
    </row>
    <row r="47" spans="1:10" ht="14.25">
      <c r="A47" s="45"/>
      <c r="B47" s="103"/>
      <c r="C47" s="108"/>
      <c r="D47" s="45"/>
      <c r="E47" s="45"/>
      <c r="F47" s="45"/>
      <c r="G47" s="45"/>
      <c r="H47" s="45"/>
      <c r="I47" s="45"/>
      <c r="J47" s="45">
        <f>C47*D47*12+H47</f>
        <v>0</v>
      </c>
    </row>
    <row r="48" spans="1:10" ht="14.25">
      <c r="A48" s="45"/>
      <c r="B48" s="103"/>
      <c r="C48" s="108"/>
      <c r="D48" s="45"/>
      <c r="E48" s="45"/>
      <c r="F48" s="45"/>
      <c r="G48" s="45"/>
      <c r="H48" s="45"/>
      <c r="I48" s="45"/>
      <c r="J48" s="45">
        <f>C48*D48*12</f>
        <v>0</v>
      </c>
    </row>
    <row r="49" spans="1:10" ht="14.25">
      <c r="A49" s="45"/>
      <c r="B49" s="103"/>
      <c r="C49" s="108"/>
      <c r="D49" s="45"/>
      <c r="E49" s="45"/>
      <c r="F49" s="45"/>
      <c r="G49" s="45"/>
      <c r="H49" s="45"/>
      <c r="I49" s="45"/>
      <c r="J49" s="45"/>
    </row>
    <row r="50" spans="1:10" ht="14.25">
      <c r="A50" s="184" t="s">
        <v>194</v>
      </c>
      <c r="B50" s="185"/>
      <c r="C50" s="44" t="s">
        <v>195</v>
      </c>
      <c r="D50" s="44"/>
      <c r="E50" s="44" t="s">
        <v>195</v>
      </c>
      <c r="F50" s="44" t="s">
        <v>195</v>
      </c>
      <c r="G50" s="44" t="s">
        <v>195</v>
      </c>
      <c r="H50" s="44" t="s">
        <v>195</v>
      </c>
      <c r="I50" s="44" t="s">
        <v>195</v>
      </c>
      <c r="J50" s="142">
        <f>SUM(J12:J49)</f>
        <v>14497282.643999998</v>
      </c>
    </row>
    <row r="56" spans="1:10" ht="14.25">
      <c r="A56" s="187" t="s">
        <v>380</v>
      </c>
      <c r="B56" s="187"/>
      <c r="C56" s="187"/>
      <c r="D56" s="187"/>
      <c r="E56" s="187"/>
      <c r="F56" s="187"/>
      <c r="G56" s="187"/>
      <c r="H56" s="187"/>
      <c r="I56" s="187"/>
      <c r="J56" s="187"/>
    </row>
    <row r="57" spans="1:10" ht="14.25">
      <c r="A57" s="187" t="s">
        <v>225</v>
      </c>
      <c r="B57" s="187"/>
      <c r="C57" s="187"/>
      <c r="D57" s="187"/>
      <c r="E57" s="187"/>
      <c r="F57" s="187"/>
      <c r="G57" s="187"/>
      <c r="H57" s="187"/>
      <c r="I57" s="187"/>
      <c r="J57" s="187"/>
    </row>
    <row r="58" spans="1:10" ht="14.25">
      <c r="A58" s="186" t="s">
        <v>197</v>
      </c>
      <c r="B58" s="186"/>
      <c r="C58" s="46"/>
      <c r="D58" s="109">
        <v>111</v>
      </c>
      <c r="E58" s="46"/>
      <c r="F58" s="46"/>
      <c r="G58" s="46"/>
      <c r="H58" s="46"/>
      <c r="I58" s="46"/>
      <c r="J58" s="46"/>
    </row>
    <row r="60" spans="1:10" ht="14.25">
      <c r="A60" s="186" t="s">
        <v>196</v>
      </c>
      <c r="B60" s="186"/>
      <c r="C60" s="186"/>
      <c r="D60" s="46" t="s">
        <v>479</v>
      </c>
      <c r="E60" s="46"/>
      <c r="F60" s="46"/>
      <c r="G60" s="46"/>
      <c r="H60" s="46"/>
      <c r="I60" s="46"/>
      <c r="J60" s="46"/>
    </row>
    <row r="62" spans="1:10" ht="14.25">
      <c r="A62" s="188" t="s">
        <v>183</v>
      </c>
      <c r="B62" s="188"/>
      <c r="C62" s="188"/>
      <c r="D62" s="188"/>
      <c r="E62" s="188"/>
      <c r="F62" s="188"/>
      <c r="G62" s="188"/>
      <c r="H62" s="188"/>
      <c r="I62" s="188"/>
      <c r="J62" s="188"/>
    </row>
    <row r="63" spans="1:10" ht="14.25">
      <c r="A63" s="189" t="s">
        <v>184</v>
      </c>
      <c r="B63" s="183" t="s">
        <v>185</v>
      </c>
      <c r="C63" s="183" t="s">
        <v>186</v>
      </c>
      <c r="D63" s="189" t="s">
        <v>187</v>
      </c>
      <c r="E63" s="189"/>
      <c r="F63" s="189"/>
      <c r="G63" s="189"/>
      <c r="H63" s="183" t="s">
        <v>521</v>
      </c>
      <c r="I63" s="183" t="s">
        <v>192</v>
      </c>
      <c r="J63" s="183" t="s">
        <v>193</v>
      </c>
    </row>
    <row r="64" spans="1:10" ht="14.25">
      <c r="A64" s="189"/>
      <c r="B64" s="183"/>
      <c r="C64" s="183"/>
      <c r="D64" s="189" t="s">
        <v>22</v>
      </c>
      <c r="E64" s="190" t="s">
        <v>23</v>
      </c>
      <c r="F64" s="190"/>
      <c r="G64" s="190"/>
      <c r="H64" s="183"/>
      <c r="I64" s="183"/>
      <c r="J64" s="183"/>
    </row>
    <row r="65" spans="1:10" ht="71.25">
      <c r="A65" s="189"/>
      <c r="B65" s="183"/>
      <c r="C65" s="183"/>
      <c r="D65" s="189"/>
      <c r="E65" s="140" t="s">
        <v>188</v>
      </c>
      <c r="F65" s="140" t="s">
        <v>189</v>
      </c>
      <c r="G65" s="140" t="s">
        <v>190</v>
      </c>
      <c r="H65" s="183"/>
      <c r="I65" s="183"/>
      <c r="J65" s="183"/>
    </row>
    <row r="66" spans="1:10" ht="14.25">
      <c r="A66" s="44">
        <v>1</v>
      </c>
      <c r="B66" s="44">
        <v>2</v>
      </c>
      <c r="C66" s="44">
        <v>3</v>
      </c>
      <c r="D66" s="44">
        <v>4</v>
      </c>
      <c r="E66" s="44">
        <v>5</v>
      </c>
      <c r="F66" s="44">
        <v>6</v>
      </c>
      <c r="G66" s="44">
        <v>7</v>
      </c>
      <c r="H66" s="44">
        <v>8</v>
      </c>
      <c r="I66" s="44">
        <v>9</v>
      </c>
      <c r="J66" s="44">
        <v>10</v>
      </c>
    </row>
    <row r="67" spans="1:10" ht="14.25">
      <c r="A67" s="122">
        <v>1</v>
      </c>
      <c r="B67" s="140" t="s">
        <v>447</v>
      </c>
      <c r="C67" s="108">
        <v>1</v>
      </c>
      <c r="D67" s="45">
        <f>E67+F67+G67+H67</f>
        <v>14000</v>
      </c>
      <c r="E67" s="45">
        <v>6000</v>
      </c>
      <c r="F67" s="45">
        <v>720</v>
      </c>
      <c r="G67" s="45">
        <v>7040</v>
      </c>
      <c r="H67" s="45">
        <f>E67*4%</f>
        <v>240</v>
      </c>
      <c r="I67" s="45"/>
      <c r="J67" s="45">
        <f>C67*D67*11</f>
        <v>154000</v>
      </c>
    </row>
    <row r="68" spans="1:10" ht="14.25">
      <c r="A68" s="122">
        <v>2</v>
      </c>
      <c r="B68" s="140" t="s">
        <v>448</v>
      </c>
      <c r="C68" s="108">
        <v>1</v>
      </c>
      <c r="D68" s="45">
        <f>E68+F68+G68+H68</f>
        <v>9489</v>
      </c>
      <c r="E68" s="45">
        <v>6900</v>
      </c>
      <c r="F68" s="45">
        <v>828</v>
      </c>
      <c r="G68" s="45">
        <v>1485</v>
      </c>
      <c r="H68" s="45">
        <f>E68*4%</f>
        <v>276</v>
      </c>
      <c r="I68" s="45"/>
      <c r="J68" s="45">
        <f>C68*D68*11</f>
        <v>104379</v>
      </c>
    </row>
    <row r="69" spans="1:10" ht="14.25">
      <c r="A69" s="122">
        <v>3</v>
      </c>
      <c r="B69" s="140" t="s">
        <v>448</v>
      </c>
      <c r="C69" s="108">
        <v>2</v>
      </c>
      <c r="D69" s="45">
        <f>E69+F69+G69+H69</f>
        <v>9489</v>
      </c>
      <c r="E69" s="45">
        <v>7130</v>
      </c>
      <c r="F69" s="45">
        <v>828</v>
      </c>
      <c r="G69" s="45">
        <v>1245.8</v>
      </c>
      <c r="H69" s="45">
        <f>E69*4%</f>
        <v>285.2</v>
      </c>
      <c r="I69" s="45"/>
      <c r="J69" s="45">
        <f>C69*D69*11</f>
        <v>208758</v>
      </c>
    </row>
    <row r="70" spans="1:10" ht="14.25">
      <c r="A70" s="122">
        <v>4</v>
      </c>
      <c r="B70" s="140" t="s">
        <v>449</v>
      </c>
      <c r="C70" s="108">
        <v>1</v>
      </c>
      <c r="D70" s="45">
        <f>E70+F70+G70+H70</f>
        <v>18900</v>
      </c>
      <c r="E70" s="45">
        <v>7560</v>
      </c>
      <c r="F70" s="45">
        <v>3780</v>
      </c>
      <c r="G70" s="45">
        <v>7257.6</v>
      </c>
      <c r="H70" s="45">
        <f>E70*4%</f>
        <v>302.40000000000003</v>
      </c>
      <c r="I70" s="45"/>
      <c r="J70" s="45">
        <f>C70*D70*12</f>
        <v>226800</v>
      </c>
    </row>
    <row r="71" spans="1:10" ht="14.25">
      <c r="A71" s="122">
        <v>5</v>
      </c>
      <c r="B71" s="140" t="s">
        <v>450</v>
      </c>
      <c r="C71" s="108">
        <v>1</v>
      </c>
      <c r="D71" s="45">
        <f>E71+F71+G71+H71</f>
        <v>9489</v>
      </c>
      <c r="E71" s="45">
        <v>4400</v>
      </c>
      <c r="F71" s="45">
        <v>528</v>
      </c>
      <c r="G71" s="45">
        <v>4385</v>
      </c>
      <c r="H71" s="45">
        <f>E71*4%</f>
        <v>176</v>
      </c>
      <c r="I71" s="45"/>
      <c r="J71" s="45">
        <f>C71*D71*11</f>
        <v>104379</v>
      </c>
    </row>
    <row r="72" spans="1:10" ht="14.25">
      <c r="A72" s="45"/>
      <c r="B72" s="141" t="s">
        <v>478</v>
      </c>
      <c r="C72" s="108">
        <f aca="true" t="shared" si="3" ref="C72:H72">SUM(C67:C71)</f>
        <v>6</v>
      </c>
      <c r="D72" s="45">
        <f t="shared" si="3"/>
        <v>61367</v>
      </c>
      <c r="E72" s="45">
        <f t="shared" si="3"/>
        <v>31990</v>
      </c>
      <c r="F72" s="45">
        <f t="shared" si="3"/>
        <v>6684</v>
      </c>
      <c r="G72" s="45">
        <f t="shared" si="3"/>
        <v>21413.4</v>
      </c>
      <c r="H72" s="45">
        <f t="shared" si="3"/>
        <v>1279.6000000000001</v>
      </c>
      <c r="I72" s="45"/>
      <c r="J72" s="45">
        <f>SUM(J67:J71)</f>
        <v>798316</v>
      </c>
    </row>
    <row r="74" ht="14.25">
      <c r="B74" s="43" t="s">
        <v>520</v>
      </c>
    </row>
    <row r="78" spans="1:10" ht="14.25">
      <c r="A78" s="187" t="s">
        <v>380</v>
      </c>
      <c r="B78" s="187"/>
      <c r="C78" s="187"/>
      <c r="D78" s="187"/>
      <c r="E78" s="187"/>
      <c r="F78" s="187"/>
      <c r="G78" s="187"/>
      <c r="H78" s="187"/>
      <c r="I78" s="187"/>
      <c r="J78" s="187"/>
    </row>
    <row r="79" spans="1:10" ht="14.25">
      <c r="A79" s="187" t="s">
        <v>225</v>
      </c>
      <c r="B79" s="187"/>
      <c r="C79" s="187"/>
      <c r="D79" s="187"/>
      <c r="E79" s="187"/>
      <c r="F79" s="187"/>
      <c r="G79" s="187"/>
      <c r="H79" s="187"/>
      <c r="I79" s="187"/>
      <c r="J79" s="187"/>
    </row>
    <row r="80" spans="1:10" ht="14.25">
      <c r="A80" s="186" t="s">
        <v>197</v>
      </c>
      <c r="B80" s="186"/>
      <c r="C80" s="46"/>
      <c r="D80" s="109">
        <v>111</v>
      </c>
      <c r="E80" s="46"/>
      <c r="F80" s="46"/>
      <c r="G80" s="46"/>
      <c r="H80" s="46"/>
      <c r="I80" s="46"/>
      <c r="J80" s="46"/>
    </row>
    <row r="82" spans="1:10" ht="14.25">
      <c r="A82" s="186" t="s">
        <v>196</v>
      </c>
      <c r="B82" s="186"/>
      <c r="C82" s="186"/>
      <c r="D82" s="46" t="s">
        <v>397</v>
      </c>
      <c r="E82" s="46"/>
      <c r="F82" s="46"/>
      <c r="G82" s="46"/>
      <c r="H82" s="46"/>
      <c r="I82" s="46"/>
      <c r="J82" s="46"/>
    </row>
    <row r="84" spans="1:10" ht="14.25">
      <c r="A84" s="188" t="s">
        <v>183</v>
      </c>
      <c r="B84" s="188"/>
      <c r="C84" s="188"/>
      <c r="D84" s="188"/>
      <c r="E84" s="188"/>
      <c r="F84" s="188"/>
      <c r="G84" s="188"/>
      <c r="H84" s="188"/>
      <c r="I84" s="188"/>
      <c r="J84" s="188"/>
    </row>
    <row r="85" spans="1:10" ht="14.25">
      <c r="A85" s="189" t="s">
        <v>184</v>
      </c>
      <c r="B85" s="183" t="s">
        <v>185</v>
      </c>
      <c r="C85" s="183" t="s">
        <v>186</v>
      </c>
      <c r="D85" s="189" t="s">
        <v>187</v>
      </c>
      <c r="E85" s="189"/>
      <c r="F85" s="189"/>
      <c r="G85" s="189"/>
      <c r="H85" s="183" t="s">
        <v>191</v>
      </c>
      <c r="I85" s="183" t="s">
        <v>192</v>
      </c>
      <c r="J85" s="183" t="s">
        <v>193</v>
      </c>
    </row>
    <row r="86" spans="1:10" ht="14.25">
      <c r="A86" s="189"/>
      <c r="B86" s="183"/>
      <c r="C86" s="183"/>
      <c r="D86" s="189" t="s">
        <v>22</v>
      </c>
      <c r="E86" s="190" t="s">
        <v>23</v>
      </c>
      <c r="F86" s="190"/>
      <c r="G86" s="190"/>
      <c r="H86" s="183"/>
      <c r="I86" s="183"/>
      <c r="J86" s="183"/>
    </row>
    <row r="87" spans="1:10" ht="71.25">
      <c r="A87" s="189"/>
      <c r="B87" s="183"/>
      <c r="C87" s="183"/>
      <c r="D87" s="189"/>
      <c r="E87" s="140" t="s">
        <v>188</v>
      </c>
      <c r="F87" s="140" t="s">
        <v>189</v>
      </c>
      <c r="G87" s="140" t="s">
        <v>190</v>
      </c>
      <c r="H87" s="183"/>
      <c r="I87" s="183"/>
      <c r="J87" s="183"/>
    </row>
    <row r="88" spans="1:10" ht="14.25">
      <c r="A88" s="44">
        <v>1</v>
      </c>
      <c r="B88" s="44">
        <v>2</v>
      </c>
      <c r="C88" s="44">
        <v>3</v>
      </c>
      <c r="D88" s="44">
        <v>4</v>
      </c>
      <c r="E88" s="44">
        <v>5</v>
      </c>
      <c r="F88" s="44">
        <v>6</v>
      </c>
      <c r="G88" s="44">
        <v>7</v>
      </c>
      <c r="H88" s="44">
        <v>8</v>
      </c>
      <c r="I88" s="44">
        <v>9</v>
      </c>
      <c r="J88" s="44">
        <v>10</v>
      </c>
    </row>
    <row r="89" spans="1:10" ht="14.25">
      <c r="A89" s="122">
        <v>1</v>
      </c>
      <c r="B89" s="140"/>
      <c r="C89" s="108"/>
      <c r="D89" s="45"/>
      <c r="E89" s="45"/>
      <c r="F89" s="45"/>
      <c r="G89" s="45"/>
      <c r="H89" s="45"/>
      <c r="I89" s="45"/>
      <c r="J89" s="45">
        <f>C89*D89*11</f>
        <v>0</v>
      </c>
    </row>
    <row r="90" spans="1:10" ht="14.25">
      <c r="A90" s="122">
        <v>2</v>
      </c>
      <c r="B90" s="140" t="s">
        <v>480</v>
      </c>
      <c r="C90" s="108">
        <v>8</v>
      </c>
      <c r="D90" s="45">
        <f>E90+F90+G90</f>
        <v>9489</v>
      </c>
      <c r="E90" s="45">
        <v>4400</v>
      </c>
      <c r="F90" s="45">
        <v>528</v>
      </c>
      <c r="G90" s="45">
        <v>4561</v>
      </c>
      <c r="H90" s="45"/>
      <c r="I90" s="45"/>
      <c r="J90" s="45">
        <f>C90*D90*12</f>
        <v>910944</v>
      </c>
    </row>
    <row r="91" spans="1:10" ht="14.25">
      <c r="A91" s="122">
        <v>3</v>
      </c>
      <c r="B91" s="140"/>
      <c r="C91" s="108"/>
      <c r="D91" s="45"/>
      <c r="E91" s="45"/>
      <c r="F91" s="45"/>
      <c r="G91" s="45"/>
      <c r="H91" s="45"/>
      <c r="I91" s="45"/>
      <c r="J91" s="45">
        <f>C91*D91*11</f>
        <v>0</v>
      </c>
    </row>
    <row r="92" spans="1:10" ht="14.25">
      <c r="A92" s="122">
        <v>4</v>
      </c>
      <c r="B92" s="140"/>
      <c r="C92" s="108"/>
      <c r="D92" s="45"/>
      <c r="E92" s="45"/>
      <c r="F92" s="45"/>
      <c r="G92" s="45"/>
      <c r="H92" s="45"/>
      <c r="I92" s="45"/>
      <c r="J92" s="45"/>
    </row>
    <row r="93" spans="1:10" ht="14.25">
      <c r="A93" s="122">
        <v>5</v>
      </c>
      <c r="B93" s="140"/>
      <c r="C93" s="108"/>
      <c r="D93" s="45"/>
      <c r="E93" s="45"/>
      <c r="F93" s="45"/>
      <c r="G93" s="45"/>
      <c r="H93" s="45"/>
      <c r="I93" s="45"/>
      <c r="J93" s="45"/>
    </row>
    <row r="94" spans="1:10" ht="14.25">
      <c r="A94" s="45"/>
      <c r="B94" s="141" t="s">
        <v>478</v>
      </c>
      <c r="C94" s="108">
        <f>SUM(C89:C93)</f>
        <v>8</v>
      </c>
      <c r="D94" s="45">
        <f>SUM(D89:D93)</f>
        <v>9489</v>
      </c>
      <c r="E94" s="45">
        <f>SUM(E89:E93)</f>
        <v>4400</v>
      </c>
      <c r="F94" s="45">
        <f>SUM(F89:F93)</f>
        <v>528</v>
      </c>
      <c r="G94" s="45">
        <f>SUM(G89:G93)</f>
        <v>4561</v>
      </c>
      <c r="H94" s="45"/>
      <c r="I94" s="45"/>
      <c r="J94" s="45">
        <f>SUM(J89:J93)</f>
        <v>910944</v>
      </c>
    </row>
    <row r="96" ht="14.25">
      <c r="B96" s="43" t="s">
        <v>522</v>
      </c>
    </row>
  </sheetData>
  <sheetProtection/>
  <mergeCells count="43">
    <mergeCell ref="A84:J84"/>
    <mergeCell ref="A85:A87"/>
    <mergeCell ref="B85:B87"/>
    <mergeCell ref="C85:C87"/>
    <mergeCell ref="D85:G85"/>
    <mergeCell ref="H85:H87"/>
    <mergeCell ref="I85:I87"/>
    <mergeCell ref="J85:J87"/>
    <mergeCell ref="A78:J78"/>
    <mergeCell ref="A79:J79"/>
    <mergeCell ref="D63:G63"/>
    <mergeCell ref="H63:H65"/>
    <mergeCell ref="A80:B80"/>
    <mergeCell ref="A82:C82"/>
    <mergeCell ref="A60:C60"/>
    <mergeCell ref="A62:J62"/>
    <mergeCell ref="A63:A65"/>
    <mergeCell ref="B63:B65"/>
    <mergeCell ref="C63:C65"/>
    <mergeCell ref="I63:I65"/>
    <mergeCell ref="J63:J65"/>
    <mergeCell ref="D64:D65"/>
    <mergeCell ref="E64:G64"/>
    <mergeCell ref="D9:D10"/>
    <mergeCell ref="E9:G9"/>
    <mergeCell ref="D8:G8"/>
    <mergeCell ref="H8:H10"/>
    <mergeCell ref="I8:I10"/>
    <mergeCell ref="D86:D87"/>
    <mergeCell ref="E86:G86"/>
    <mergeCell ref="A56:J56"/>
    <mergeCell ref="A57:J57"/>
    <mergeCell ref="A58:B58"/>
    <mergeCell ref="J8:J10"/>
    <mergeCell ref="A50:B50"/>
    <mergeCell ref="A5:C5"/>
    <mergeCell ref="A3:B3"/>
    <mergeCell ref="A2:J2"/>
    <mergeCell ref="A1:J1"/>
    <mergeCell ref="A7:J7"/>
    <mergeCell ref="A8:A10"/>
    <mergeCell ref="B8:B10"/>
    <mergeCell ref="C8:C10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115" zoomScaleNormal="115" zoomScalePageLayoutView="0" workbookViewId="0" topLeftCell="A10">
      <selection activeCell="D11" sqref="D11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6" width="18.5" style="43" customWidth="1"/>
    <col min="7" max="16384" width="9.33203125" style="43" customWidth="1"/>
  </cols>
  <sheetData>
    <row r="1" spans="1:6" ht="24" customHeight="1">
      <c r="A1" s="187" t="s">
        <v>226</v>
      </c>
      <c r="B1" s="187"/>
      <c r="C1" s="187"/>
      <c r="D1" s="187"/>
      <c r="E1" s="187"/>
      <c r="F1" s="187"/>
    </row>
    <row r="2" spans="1:6" ht="20.25" customHeight="1">
      <c r="A2" s="186" t="s">
        <v>197</v>
      </c>
      <c r="B2" s="186"/>
      <c r="C2" s="109">
        <v>112</v>
      </c>
      <c r="D2" s="46"/>
      <c r="E2" s="46"/>
      <c r="F2" s="46"/>
    </row>
    <row r="4" spans="1:6" ht="20.25" customHeight="1">
      <c r="A4" s="186" t="s">
        <v>196</v>
      </c>
      <c r="B4" s="186"/>
      <c r="C4" s="186"/>
      <c r="D4" s="46" t="s">
        <v>482</v>
      </c>
      <c r="E4" s="46"/>
      <c r="F4" s="46"/>
    </row>
    <row r="6" spans="1:6" ht="24" customHeight="1">
      <c r="A6" s="188" t="s">
        <v>200</v>
      </c>
      <c r="B6" s="188"/>
      <c r="C6" s="188"/>
      <c r="D6" s="188"/>
      <c r="E6" s="188"/>
      <c r="F6" s="188"/>
    </row>
    <row r="7" spans="1:6" ht="28.5" customHeight="1">
      <c r="A7" s="189" t="s">
        <v>184</v>
      </c>
      <c r="B7" s="183" t="s">
        <v>198</v>
      </c>
      <c r="C7" s="183" t="s">
        <v>199</v>
      </c>
      <c r="D7" s="183" t="s">
        <v>201</v>
      </c>
      <c r="E7" s="183" t="s">
        <v>202</v>
      </c>
      <c r="F7" s="183" t="s">
        <v>203</v>
      </c>
    </row>
    <row r="8" spans="1:6" ht="14.25">
      <c r="A8" s="189"/>
      <c r="B8" s="183"/>
      <c r="C8" s="183"/>
      <c r="D8" s="183"/>
      <c r="E8" s="183"/>
      <c r="F8" s="183"/>
    </row>
    <row r="9" spans="1:6" ht="48.75" customHeight="1">
      <c r="A9" s="189"/>
      <c r="B9" s="183"/>
      <c r="C9" s="183"/>
      <c r="D9" s="183"/>
      <c r="E9" s="183"/>
      <c r="F9" s="183"/>
    </row>
    <row r="10" spans="1:6" ht="14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</row>
    <row r="11" spans="1:6" ht="54" customHeight="1">
      <c r="A11" s="47">
        <v>1</v>
      </c>
      <c r="B11" s="36" t="s">
        <v>204</v>
      </c>
      <c r="C11" s="45"/>
      <c r="D11" s="45"/>
      <c r="E11" s="45"/>
      <c r="F11" s="45"/>
    </row>
    <row r="12" spans="1:6" ht="64.5" customHeight="1">
      <c r="A12" s="47" t="s">
        <v>102</v>
      </c>
      <c r="B12" s="49" t="s">
        <v>485</v>
      </c>
      <c r="C12" s="45"/>
      <c r="D12" s="45"/>
      <c r="E12" s="45"/>
      <c r="F12" s="45"/>
    </row>
    <row r="13" spans="1:6" ht="32.25" customHeight="1">
      <c r="A13" s="47" t="s">
        <v>104</v>
      </c>
      <c r="B13" s="49" t="s">
        <v>484</v>
      </c>
      <c r="C13" s="45">
        <v>110</v>
      </c>
      <c r="D13" s="45">
        <v>1</v>
      </c>
      <c r="E13" s="45">
        <v>12</v>
      </c>
      <c r="F13" s="45">
        <f>C13*D13*E13</f>
        <v>1320</v>
      </c>
    </row>
    <row r="14" spans="1:6" ht="34.5" customHeight="1">
      <c r="A14" s="47" t="s">
        <v>205</v>
      </c>
      <c r="B14" s="49" t="s">
        <v>483</v>
      </c>
      <c r="C14" s="45"/>
      <c r="D14" s="45"/>
      <c r="E14" s="45"/>
      <c r="F14" s="45"/>
    </row>
    <row r="15" spans="1:6" ht="63.75" customHeight="1">
      <c r="A15" s="47">
        <v>2</v>
      </c>
      <c r="B15" s="49" t="s">
        <v>486</v>
      </c>
      <c r="C15" s="45"/>
      <c r="D15" s="45"/>
      <c r="E15" s="45"/>
      <c r="F15" s="45"/>
    </row>
    <row r="16" spans="1:6" ht="63.75" customHeight="1">
      <c r="A16" s="47" t="s">
        <v>106</v>
      </c>
      <c r="B16" s="49" t="s">
        <v>486</v>
      </c>
      <c r="C16" s="45"/>
      <c r="D16" s="45"/>
      <c r="E16" s="45"/>
      <c r="F16" s="45"/>
    </row>
    <row r="17" spans="1:6" ht="36" customHeight="1">
      <c r="A17" s="47" t="s">
        <v>109</v>
      </c>
      <c r="B17" s="49" t="s">
        <v>487</v>
      </c>
      <c r="C17" s="45">
        <v>110</v>
      </c>
      <c r="D17" s="45">
        <v>2</v>
      </c>
      <c r="E17" s="45">
        <v>6</v>
      </c>
      <c r="F17" s="45">
        <f>C17*D17*E17</f>
        <v>1320</v>
      </c>
    </row>
    <row r="18" spans="1:6" ht="38.25" customHeight="1">
      <c r="A18" s="47" t="s">
        <v>110</v>
      </c>
      <c r="B18" s="49" t="s">
        <v>484</v>
      </c>
      <c r="C18" s="45"/>
      <c r="D18" s="45"/>
      <c r="E18" s="45"/>
      <c r="F18" s="45"/>
    </row>
    <row r="19" spans="1:6" ht="14.25">
      <c r="A19" s="184" t="s">
        <v>194</v>
      </c>
      <c r="B19" s="185"/>
      <c r="C19" s="44" t="s">
        <v>195</v>
      </c>
      <c r="D19" s="44" t="s">
        <v>195</v>
      </c>
      <c r="E19" s="44" t="s">
        <v>195</v>
      </c>
      <c r="F19" s="143">
        <f>F17+F16+F14+F13+F12+F18+F15</f>
        <v>2640</v>
      </c>
    </row>
  </sheetData>
  <sheetProtection/>
  <mergeCells count="11">
    <mergeCell ref="B7:B9"/>
    <mergeCell ref="C7:C9"/>
    <mergeCell ref="A19:B19"/>
    <mergeCell ref="A1:F1"/>
    <mergeCell ref="D7:D9"/>
    <mergeCell ref="E7:E9"/>
    <mergeCell ref="F7:F9"/>
    <mergeCell ref="A2:B2"/>
    <mergeCell ref="A4:C4"/>
    <mergeCell ref="A6:F6"/>
    <mergeCell ref="A7:A9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115" zoomScaleNormal="115" zoomScalePageLayoutView="0" workbookViewId="0" topLeftCell="A1">
      <selection activeCell="F11" sqref="F11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6" width="18.5" style="43" customWidth="1"/>
    <col min="7" max="16384" width="9.33203125" style="43" customWidth="1"/>
  </cols>
  <sheetData>
    <row r="1" spans="1:6" ht="24" customHeight="1">
      <c r="A1" s="187" t="s">
        <v>227</v>
      </c>
      <c r="B1" s="187"/>
      <c r="C1" s="187"/>
      <c r="D1" s="187"/>
      <c r="E1" s="187"/>
      <c r="F1" s="187"/>
    </row>
    <row r="2" spans="1:6" ht="20.25" customHeight="1">
      <c r="A2" s="186" t="s">
        <v>197</v>
      </c>
      <c r="B2" s="186"/>
      <c r="C2" s="109">
        <v>112</v>
      </c>
      <c r="D2" s="46"/>
      <c r="E2" s="46"/>
      <c r="F2" s="46"/>
    </row>
    <row r="4" spans="1:6" ht="20.25" customHeight="1">
      <c r="A4" s="186" t="s">
        <v>196</v>
      </c>
      <c r="B4" s="186"/>
      <c r="C4" s="186"/>
      <c r="D4" s="46" t="s">
        <v>397</v>
      </c>
      <c r="E4" s="46"/>
      <c r="F4" s="46"/>
    </row>
    <row r="6" spans="1:6" ht="24" customHeight="1">
      <c r="A6" s="188" t="s">
        <v>210</v>
      </c>
      <c r="B6" s="188"/>
      <c r="C6" s="188"/>
      <c r="D6" s="188"/>
      <c r="E6" s="188"/>
      <c r="F6" s="188"/>
    </row>
    <row r="7" spans="1:6" ht="28.5" customHeight="1">
      <c r="A7" s="189" t="s">
        <v>184</v>
      </c>
      <c r="B7" s="183" t="s">
        <v>198</v>
      </c>
      <c r="C7" s="183" t="s">
        <v>207</v>
      </c>
      <c r="D7" s="183" t="s">
        <v>208</v>
      </c>
      <c r="E7" s="183" t="s">
        <v>209</v>
      </c>
      <c r="F7" s="183" t="s">
        <v>203</v>
      </c>
    </row>
    <row r="8" spans="1:6" ht="14.25">
      <c r="A8" s="189"/>
      <c r="B8" s="183"/>
      <c r="C8" s="183"/>
      <c r="D8" s="183"/>
      <c r="E8" s="183"/>
      <c r="F8" s="183"/>
    </row>
    <row r="9" spans="1:6" ht="48.75" customHeight="1">
      <c r="A9" s="189"/>
      <c r="B9" s="183"/>
      <c r="C9" s="183"/>
      <c r="D9" s="183"/>
      <c r="E9" s="183"/>
      <c r="F9" s="183"/>
    </row>
    <row r="10" spans="1:6" ht="14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</row>
    <row r="11" spans="1:6" ht="54" customHeight="1">
      <c r="A11" s="47">
        <v>1</v>
      </c>
      <c r="B11" s="36" t="s">
        <v>206</v>
      </c>
      <c r="C11" s="45">
        <v>2</v>
      </c>
      <c r="D11" s="45">
        <v>12</v>
      </c>
      <c r="E11" s="45">
        <v>50</v>
      </c>
      <c r="F11" s="45">
        <f>C11*D11*E11</f>
        <v>1200</v>
      </c>
    </row>
    <row r="12" spans="1:6" ht="14.25">
      <c r="A12" s="184" t="s">
        <v>194</v>
      </c>
      <c r="B12" s="185"/>
      <c r="C12" s="44" t="s">
        <v>195</v>
      </c>
      <c r="D12" s="44" t="s">
        <v>195</v>
      </c>
      <c r="E12" s="44" t="s">
        <v>195</v>
      </c>
      <c r="F12" s="143">
        <f>F11</f>
        <v>1200</v>
      </c>
    </row>
  </sheetData>
  <sheetProtection/>
  <mergeCells count="11">
    <mergeCell ref="E7:E9"/>
    <mergeCell ref="F7:F9"/>
    <mergeCell ref="A12:B12"/>
    <mergeCell ref="A1:F1"/>
    <mergeCell ref="A2:B2"/>
    <mergeCell ref="A4:C4"/>
    <mergeCell ref="A6:F6"/>
    <mergeCell ref="A7:A9"/>
    <mergeCell ref="B7:B9"/>
    <mergeCell ref="C7:C9"/>
    <mergeCell ref="D7:D9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115" zoomScaleNormal="115" zoomScalePageLayoutView="0" workbookViewId="0" topLeftCell="A13">
      <selection activeCell="D19" sqref="D19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4" width="18.5" style="43" customWidth="1"/>
    <col min="5" max="16384" width="9.33203125" style="43" customWidth="1"/>
  </cols>
  <sheetData>
    <row r="1" spans="1:4" ht="24" customHeight="1">
      <c r="A1" s="187" t="s">
        <v>228</v>
      </c>
      <c r="B1" s="187"/>
      <c r="C1" s="187"/>
      <c r="D1" s="187"/>
    </row>
    <row r="2" spans="1:4" ht="20.25" customHeight="1">
      <c r="A2" s="186" t="s">
        <v>197</v>
      </c>
      <c r="B2" s="186"/>
      <c r="C2" s="109">
        <v>119</v>
      </c>
      <c r="D2" s="46"/>
    </row>
    <row r="4" spans="1:4" ht="20.25" customHeight="1">
      <c r="A4" s="186" t="s">
        <v>196</v>
      </c>
      <c r="B4" s="186"/>
      <c r="C4" s="50" t="s">
        <v>399</v>
      </c>
      <c r="D4" s="46"/>
    </row>
    <row r="6" spans="1:4" ht="63.75" customHeight="1">
      <c r="A6" s="191" t="s">
        <v>211</v>
      </c>
      <c r="B6" s="191"/>
      <c r="C6" s="191"/>
      <c r="D6" s="191"/>
    </row>
    <row r="7" spans="1:4" ht="51.75" customHeight="1">
      <c r="A7" s="51" t="s">
        <v>184</v>
      </c>
      <c r="B7" s="35" t="s">
        <v>212</v>
      </c>
      <c r="C7" s="35" t="s">
        <v>213</v>
      </c>
      <c r="D7" s="35" t="s">
        <v>214</v>
      </c>
    </row>
    <row r="8" spans="1:4" ht="14.25">
      <c r="A8" s="44">
        <v>1</v>
      </c>
      <c r="B8" s="44">
        <v>2</v>
      </c>
      <c r="C8" s="44">
        <v>3</v>
      </c>
      <c r="D8" s="44">
        <v>4</v>
      </c>
    </row>
    <row r="9" spans="1:4" ht="36.75" customHeight="1">
      <c r="A9" s="52">
        <v>1</v>
      </c>
      <c r="B9" s="53" t="s">
        <v>215</v>
      </c>
      <c r="C9" s="51" t="s">
        <v>118</v>
      </c>
      <c r="D9" s="45"/>
    </row>
    <row r="10" spans="1:4" ht="21" customHeight="1">
      <c r="A10" s="47" t="s">
        <v>102</v>
      </c>
      <c r="B10" s="36" t="s">
        <v>216</v>
      </c>
      <c r="C10" s="45">
        <v>16206542.64</v>
      </c>
      <c r="D10" s="45">
        <f>C10*22%</f>
        <v>3565439.3808</v>
      </c>
    </row>
    <row r="11" spans="1:4" ht="21" customHeight="1">
      <c r="A11" s="47" t="s">
        <v>104</v>
      </c>
      <c r="B11" s="36" t="s">
        <v>217</v>
      </c>
      <c r="C11" s="45"/>
      <c r="D11" s="45"/>
    </row>
    <row r="12" spans="1:4" ht="61.5" customHeight="1">
      <c r="A12" s="47" t="s">
        <v>205</v>
      </c>
      <c r="B12" s="36" t="s">
        <v>218</v>
      </c>
      <c r="C12" s="45"/>
      <c r="D12" s="45"/>
    </row>
    <row r="13" spans="1:4" ht="48.75" customHeight="1">
      <c r="A13" s="52">
        <v>2</v>
      </c>
      <c r="B13" s="53" t="s">
        <v>219</v>
      </c>
      <c r="C13" s="51" t="s">
        <v>118</v>
      </c>
      <c r="D13" s="45"/>
    </row>
    <row r="14" spans="1:4" ht="68.25" customHeight="1">
      <c r="A14" s="47"/>
      <c r="B14" s="36" t="s">
        <v>220</v>
      </c>
      <c r="C14" s="45">
        <f>C10</f>
        <v>16206542.64</v>
      </c>
      <c r="D14" s="45">
        <f>C14*2.9%</f>
        <v>469989.73656</v>
      </c>
    </row>
    <row r="15" spans="1:4" ht="46.5" customHeight="1">
      <c r="A15" s="47"/>
      <c r="B15" s="36" t="s">
        <v>221</v>
      </c>
      <c r="C15" s="45"/>
      <c r="D15" s="45"/>
    </row>
    <row r="16" spans="1:4" ht="62.25" customHeight="1">
      <c r="A16" s="47"/>
      <c r="B16" s="36" t="s">
        <v>222</v>
      </c>
      <c r="C16" s="45">
        <f>C14</f>
        <v>16206542.64</v>
      </c>
      <c r="D16" s="45">
        <f>C16*0.2%</f>
        <v>32413.085280000003</v>
      </c>
    </row>
    <row r="17" spans="1:4" ht="60" customHeight="1">
      <c r="A17" s="47"/>
      <c r="B17" s="36" t="s">
        <v>223</v>
      </c>
      <c r="C17" s="45"/>
      <c r="D17" s="45"/>
    </row>
    <row r="18" spans="1:4" ht="54" customHeight="1">
      <c r="A18" s="52">
        <v>3</v>
      </c>
      <c r="B18" s="53" t="s">
        <v>224</v>
      </c>
      <c r="C18" s="45">
        <f>C16</f>
        <v>16206542.64</v>
      </c>
      <c r="D18" s="45">
        <f>C18*5.1%</f>
        <v>826533.67464</v>
      </c>
    </row>
    <row r="19" spans="1:4" ht="14.25">
      <c r="A19" s="184" t="s">
        <v>194</v>
      </c>
      <c r="B19" s="185"/>
      <c r="C19" s="51" t="s">
        <v>118</v>
      </c>
      <c r="D19" s="142">
        <f>D18+D16+D14+D10</f>
        <v>4894375.87728</v>
      </c>
    </row>
  </sheetData>
  <sheetProtection/>
  <mergeCells count="5">
    <mergeCell ref="A19:B19"/>
    <mergeCell ref="A4:B4"/>
    <mergeCell ref="A1:D1"/>
    <mergeCell ref="A2:B2"/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zoomScalePageLayoutView="0" workbookViewId="0" topLeftCell="A1">
      <selection activeCell="E8" sqref="E8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4" width="21.16015625" style="43" customWidth="1"/>
    <col min="5" max="5" width="17.16015625" style="43" customWidth="1"/>
    <col min="6" max="16384" width="9.33203125" style="43" customWidth="1"/>
  </cols>
  <sheetData>
    <row r="1" spans="1:5" ht="24" customHeight="1">
      <c r="A1" s="187" t="s">
        <v>229</v>
      </c>
      <c r="B1" s="187"/>
      <c r="C1" s="187"/>
      <c r="D1" s="187"/>
      <c r="E1" s="187"/>
    </row>
    <row r="2" spans="1:5" ht="20.25" customHeight="1">
      <c r="A2" s="186" t="s">
        <v>197</v>
      </c>
      <c r="B2" s="186"/>
      <c r="C2" s="160">
        <v>262</v>
      </c>
      <c r="D2" s="46"/>
      <c r="E2" s="46"/>
    </row>
    <row r="4" spans="1:5" ht="20.25" customHeight="1">
      <c r="A4" s="186" t="s">
        <v>196</v>
      </c>
      <c r="B4" s="186"/>
      <c r="C4" s="50" t="s">
        <v>397</v>
      </c>
      <c r="D4" s="46"/>
      <c r="E4" s="46"/>
    </row>
    <row r="6" spans="1:5" ht="51.75" customHeight="1">
      <c r="A6" s="51" t="s">
        <v>184</v>
      </c>
      <c r="B6" s="35" t="s">
        <v>18</v>
      </c>
      <c r="C6" s="35" t="s">
        <v>230</v>
      </c>
      <c r="D6" s="35" t="s">
        <v>231</v>
      </c>
      <c r="E6" s="35" t="s">
        <v>232</v>
      </c>
    </row>
    <row r="7" spans="1:5" ht="14.25">
      <c r="A7" s="44">
        <v>1</v>
      </c>
      <c r="B7" s="44">
        <v>2</v>
      </c>
      <c r="C7" s="44">
        <v>3</v>
      </c>
      <c r="D7" s="44">
        <v>4</v>
      </c>
      <c r="E7" s="44">
        <v>5</v>
      </c>
    </row>
    <row r="8" spans="1:5" ht="21" customHeight="1">
      <c r="A8" s="52"/>
      <c r="B8" s="53" t="s">
        <v>513</v>
      </c>
      <c r="C8" s="51">
        <v>5</v>
      </c>
      <c r="D8" s="45">
        <v>97</v>
      </c>
      <c r="E8" s="45">
        <f>C8*D8</f>
        <v>485</v>
      </c>
    </row>
    <row r="9" spans="1:5" ht="21" customHeight="1">
      <c r="A9" s="47"/>
      <c r="B9" s="36"/>
      <c r="C9" s="45"/>
      <c r="D9" s="45"/>
      <c r="E9" s="45"/>
    </row>
    <row r="10" spans="1:5" ht="21" customHeight="1">
      <c r="A10" s="47"/>
      <c r="B10" s="36"/>
      <c r="C10" s="45"/>
      <c r="D10" s="45"/>
      <c r="E10" s="45"/>
    </row>
    <row r="11" spans="1:5" ht="14.25">
      <c r="A11" s="184" t="s">
        <v>194</v>
      </c>
      <c r="B11" s="185"/>
      <c r="C11" s="51" t="s">
        <v>118</v>
      </c>
      <c r="D11" s="51" t="s">
        <v>118</v>
      </c>
      <c r="E11" s="45">
        <f>E8</f>
        <v>485</v>
      </c>
    </row>
  </sheetData>
  <sheetProtection/>
  <mergeCells count="4">
    <mergeCell ref="A2:B2"/>
    <mergeCell ref="A4:B4"/>
    <mergeCell ref="A11:B11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="115" zoomScaleNormal="115" zoomScalePageLayoutView="0" workbookViewId="0" topLeftCell="A16">
      <selection activeCell="I39" sqref="I39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4" width="21.16015625" style="43" customWidth="1"/>
    <col min="5" max="5" width="17.16015625" style="43" customWidth="1"/>
    <col min="6" max="16384" width="9.33203125" style="43" customWidth="1"/>
  </cols>
  <sheetData>
    <row r="1" spans="1:5" ht="24" customHeight="1">
      <c r="A1" s="187" t="s">
        <v>233</v>
      </c>
      <c r="B1" s="187"/>
      <c r="C1" s="187"/>
      <c r="D1" s="187"/>
      <c r="E1" s="187"/>
    </row>
    <row r="2" spans="1:5" ht="20.25" customHeight="1">
      <c r="A2" s="186" t="s">
        <v>197</v>
      </c>
      <c r="B2" s="186"/>
      <c r="C2" s="109">
        <v>850</v>
      </c>
      <c r="D2" s="109">
        <v>851</v>
      </c>
      <c r="E2" s="109">
        <v>852</v>
      </c>
    </row>
    <row r="4" spans="1:5" ht="20.25" customHeight="1">
      <c r="A4" s="186" t="s">
        <v>196</v>
      </c>
      <c r="B4" s="186"/>
      <c r="C4" s="50" t="s">
        <v>397</v>
      </c>
      <c r="D4" s="46"/>
      <c r="E4" s="46"/>
    </row>
    <row r="6" spans="1:5" ht="24" customHeight="1">
      <c r="A6" s="188" t="s">
        <v>244</v>
      </c>
      <c r="B6" s="188"/>
      <c r="C6" s="188"/>
      <c r="D6" s="188"/>
      <c r="E6" s="188"/>
    </row>
    <row r="7" spans="1:5" ht="99" customHeight="1">
      <c r="A7" s="51" t="s">
        <v>184</v>
      </c>
      <c r="B7" s="35" t="s">
        <v>198</v>
      </c>
      <c r="C7" s="35" t="s">
        <v>234</v>
      </c>
      <c r="D7" s="35" t="s">
        <v>235</v>
      </c>
      <c r="E7" s="35" t="s">
        <v>236</v>
      </c>
    </row>
    <row r="8" spans="1:5" ht="14.2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30.75" customHeight="1">
      <c r="A9" s="47">
        <v>1</v>
      </c>
      <c r="B9" s="36" t="s">
        <v>237</v>
      </c>
      <c r="C9" s="51"/>
      <c r="D9" s="45"/>
      <c r="E9" s="45"/>
    </row>
    <row r="10" spans="1:5" ht="21" customHeight="1">
      <c r="A10" s="47"/>
      <c r="B10" s="48" t="s">
        <v>238</v>
      </c>
      <c r="C10" s="45"/>
      <c r="D10" s="45"/>
      <c r="E10" s="45"/>
    </row>
    <row r="11" spans="1:5" ht="21" customHeight="1">
      <c r="A11" s="47"/>
      <c r="B11" s="55" t="s">
        <v>239</v>
      </c>
      <c r="C11" s="45"/>
      <c r="D11" s="45"/>
      <c r="E11" s="45"/>
    </row>
    <row r="12" spans="1:5" ht="21" customHeight="1">
      <c r="A12" s="47"/>
      <c r="B12" s="48" t="s">
        <v>240</v>
      </c>
      <c r="C12" s="45"/>
      <c r="D12" s="45"/>
      <c r="E12" s="45"/>
    </row>
    <row r="13" spans="1:5" ht="21" customHeight="1">
      <c r="A13" s="47"/>
      <c r="B13" s="55" t="s">
        <v>239</v>
      </c>
      <c r="C13" s="45"/>
      <c r="D13" s="45"/>
      <c r="E13" s="45"/>
    </row>
    <row r="14" spans="1:5" ht="14.25">
      <c r="A14" s="184" t="s">
        <v>194</v>
      </c>
      <c r="B14" s="185"/>
      <c r="C14" s="51"/>
      <c r="D14" s="51" t="s">
        <v>118</v>
      </c>
      <c r="E14" s="45"/>
    </row>
    <row r="16" spans="1:5" ht="21.75" customHeight="1">
      <c r="A16" s="188" t="s">
        <v>245</v>
      </c>
      <c r="B16" s="188"/>
      <c r="C16" s="188"/>
      <c r="D16" s="188"/>
      <c r="E16" s="188"/>
    </row>
    <row r="17" spans="1:5" ht="42.75">
      <c r="A17" s="51" t="s">
        <v>184</v>
      </c>
      <c r="B17" s="35" t="s">
        <v>198</v>
      </c>
      <c r="C17" s="35" t="s">
        <v>242</v>
      </c>
      <c r="D17" s="35" t="s">
        <v>235</v>
      </c>
      <c r="E17" s="35" t="s">
        <v>243</v>
      </c>
    </row>
    <row r="18" spans="1:5" ht="14.25">
      <c r="A18" s="44">
        <v>1</v>
      </c>
      <c r="B18" s="44">
        <v>2</v>
      </c>
      <c r="C18" s="44">
        <v>3</v>
      </c>
      <c r="D18" s="44">
        <v>4</v>
      </c>
      <c r="E18" s="44">
        <v>5</v>
      </c>
    </row>
    <row r="19" spans="1:5" ht="18" customHeight="1">
      <c r="A19" s="47">
        <v>1</v>
      </c>
      <c r="B19" s="36" t="s">
        <v>241</v>
      </c>
      <c r="C19" s="51">
        <v>44095197</v>
      </c>
      <c r="D19" s="108">
        <v>1.5</v>
      </c>
      <c r="E19" s="155">
        <v>661428</v>
      </c>
    </row>
    <row r="20" spans="1:5" ht="14.25">
      <c r="A20" s="47"/>
      <c r="B20" s="48"/>
      <c r="C20" s="45"/>
      <c r="D20" s="45"/>
      <c r="E20" s="45"/>
    </row>
    <row r="21" spans="1:5" ht="14.25">
      <c r="A21" s="47"/>
      <c r="B21" s="55"/>
      <c r="C21" s="45"/>
      <c r="D21" s="45"/>
      <c r="E21" s="45"/>
    </row>
    <row r="22" spans="1:5" ht="14.25">
      <c r="A22" s="184" t="s">
        <v>194</v>
      </c>
      <c r="B22" s="185"/>
      <c r="C22" s="51" t="s">
        <v>118</v>
      </c>
      <c r="D22" s="51" t="s">
        <v>118</v>
      </c>
      <c r="E22" s="156">
        <f>E19</f>
        <v>661428</v>
      </c>
    </row>
    <row r="24" spans="1:5" ht="24" customHeight="1">
      <c r="A24" s="188" t="s">
        <v>246</v>
      </c>
      <c r="B24" s="188"/>
      <c r="C24" s="188"/>
      <c r="D24" s="188"/>
      <c r="E24" s="188"/>
    </row>
    <row r="25" spans="1:5" ht="34.5" customHeight="1">
      <c r="A25" s="51" t="s">
        <v>184</v>
      </c>
      <c r="B25" s="35" t="s">
        <v>198</v>
      </c>
      <c r="C25" s="35" t="s">
        <v>234</v>
      </c>
      <c r="D25" s="35" t="s">
        <v>235</v>
      </c>
      <c r="E25" s="35" t="s">
        <v>243</v>
      </c>
    </row>
    <row r="26" spans="1:5" ht="14.25">
      <c r="A26" s="44">
        <v>1</v>
      </c>
      <c r="B26" s="44">
        <v>2</v>
      </c>
      <c r="C26" s="44">
        <v>3</v>
      </c>
      <c r="D26" s="44">
        <v>4</v>
      </c>
      <c r="E26" s="44">
        <v>5</v>
      </c>
    </row>
    <row r="27" spans="1:5" ht="14.25">
      <c r="A27" s="47">
        <v>1</v>
      </c>
      <c r="B27" s="36" t="s">
        <v>400</v>
      </c>
      <c r="C27" s="51">
        <v>2426760</v>
      </c>
      <c r="D27" s="115">
        <v>0.01</v>
      </c>
      <c r="E27" s="107">
        <f>C27*D27</f>
        <v>24267.600000000002</v>
      </c>
    </row>
    <row r="28" spans="1:5" ht="28.5">
      <c r="A28" s="47">
        <v>2</v>
      </c>
      <c r="B28" s="36" t="s">
        <v>401</v>
      </c>
      <c r="C28" s="45"/>
      <c r="D28" s="45"/>
      <c r="E28" s="45">
        <v>4640</v>
      </c>
    </row>
    <row r="29" spans="1:5" ht="14.25">
      <c r="A29" s="47" t="s">
        <v>62</v>
      </c>
      <c r="B29" s="55" t="s">
        <v>523</v>
      </c>
      <c r="C29" s="45"/>
      <c r="D29" s="45"/>
      <c r="E29" s="45">
        <v>16000</v>
      </c>
    </row>
    <row r="30" spans="1:5" ht="14.25">
      <c r="A30" s="184" t="s">
        <v>194</v>
      </c>
      <c r="B30" s="185"/>
      <c r="C30" s="51" t="s">
        <v>118</v>
      </c>
      <c r="D30" s="51" t="s">
        <v>118</v>
      </c>
      <c r="E30" s="119">
        <f>E27+E28+E29</f>
        <v>44907.600000000006</v>
      </c>
    </row>
  </sheetData>
  <sheetProtection/>
  <mergeCells count="9">
    <mergeCell ref="A22:B22"/>
    <mergeCell ref="A24:E24"/>
    <mergeCell ref="A30:B30"/>
    <mergeCell ref="A1:E1"/>
    <mergeCell ref="A2:B2"/>
    <mergeCell ref="A4:B4"/>
    <mergeCell ref="A14:B14"/>
    <mergeCell ref="A6:E6"/>
    <mergeCell ref="A16:E16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zoomScalePageLayoutView="0" workbookViewId="0" topLeftCell="A1">
      <selection activeCell="B29" sqref="B29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4" width="21.16015625" style="43" customWidth="1"/>
    <col min="5" max="5" width="17.16015625" style="43" customWidth="1"/>
    <col min="6" max="16384" width="9.33203125" style="43" customWidth="1"/>
  </cols>
  <sheetData>
    <row r="1" spans="1:5" ht="24" customHeight="1">
      <c r="A1" s="187" t="s">
        <v>247</v>
      </c>
      <c r="B1" s="187"/>
      <c r="C1" s="187"/>
      <c r="D1" s="187"/>
      <c r="E1" s="187"/>
    </row>
    <row r="2" spans="1:5" ht="20.25" customHeight="1">
      <c r="A2" s="186" t="s">
        <v>197</v>
      </c>
      <c r="B2" s="186"/>
      <c r="C2" s="46">
        <v>0</v>
      </c>
      <c r="D2" s="46"/>
      <c r="E2" s="46"/>
    </row>
    <row r="4" spans="1:5" ht="20.25" customHeight="1">
      <c r="A4" s="186" t="s">
        <v>196</v>
      </c>
      <c r="B4" s="186"/>
      <c r="C4" s="50"/>
      <c r="D4" s="46"/>
      <c r="E4" s="46"/>
    </row>
    <row r="6" spans="1:5" ht="56.25" customHeight="1">
      <c r="A6" s="51" t="s">
        <v>184</v>
      </c>
      <c r="B6" s="35" t="s">
        <v>18</v>
      </c>
      <c r="C6" s="35" t="s">
        <v>230</v>
      </c>
      <c r="D6" s="35" t="s">
        <v>231</v>
      </c>
      <c r="E6" s="35" t="s">
        <v>232</v>
      </c>
    </row>
    <row r="7" spans="1:5" ht="14.25">
      <c r="A7" s="44">
        <v>1</v>
      </c>
      <c r="B7" s="44">
        <v>2</v>
      </c>
      <c r="C7" s="44">
        <v>3</v>
      </c>
      <c r="D7" s="44">
        <v>4</v>
      </c>
      <c r="E7" s="44">
        <v>5</v>
      </c>
    </row>
    <row r="8" spans="1:5" ht="21" customHeight="1">
      <c r="A8" s="47"/>
      <c r="B8" s="48"/>
      <c r="C8" s="45"/>
      <c r="D8" s="45"/>
      <c r="E8" s="45"/>
    </row>
    <row r="9" spans="1:5" ht="21" customHeight="1">
      <c r="A9" s="47"/>
      <c r="B9" s="55"/>
      <c r="C9" s="45"/>
      <c r="D9" s="45"/>
      <c r="E9" s="45"/>
    </row>
    <row r="10" spans="1:5" ht="21" customHeight="1">
      <c r="A10" s="47"/>
      <c r="B10" s="48"/>
      <c r="C10" s="45"/>
      <c r="D10" s="45"/>
      <c r="E10" s="45"/>
    </row>
    <row r="11" spans="1:5" ht="14.25">
      <c r="A11" s="184" t="s">
        <v>194</v>
      </c>
      <c r="B11" s="185"/>
      <c r="C11" s="51" t="s">
        <v>118</v>
      </c>
      <c r="D11" s="51" t="s">
        <v>118</v>
      </c>
      <c r="E11" s="45">
        <v>0</v>
      </c>
    </row>
  </sheetData>
  <sheetProtection/>
  <mergeCells count="4">
    <mergeCell ref="A1:E1"/>
    <mergeCell ref="A2:B2"/>
    <mergeCell ref="A4:B4"/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="115" zoomScaleNormal="115" zoomScaleSheetLayoutView="115" zoomScalePageLayoutView="0" workbookViewId="0" topLeftCell="A1">
      <selection activeCell="K20" sqref="K20"/>
    </sheetView>
  </sheetViews>
  <sheetFormatPr defaultColWidth="9.33203125" defaultRowHeight="12.75"/>
  <cols>
    <col min="1" max="1" width="52.5" style="1" customWidth="1"/>
    <col min="2" max="2" width="16" style="1" customWidth="1"/>
    <col min="3" max="3" width="22" style="1" customWidth="1"/>
    <col min="4" max="4" width="11.83203125" style="1" customWidth="1"/>
    <col min="5" max="5" width="16.83203125" style="1" customWidth="1"/>
    <col min="6" max="6" width="8.33203125" style="1" customWidth="1"/>
    <col min="7" max="16384" width="9.33203125" style="1" customWidth="1"/>
  </cols>
  <sheetData>
    <row r="1" spans="1:6" ht="21" customHeight="1">
      <c r="A1" s="3" t="s">
        <v>1</v>
      </c>
      <c r="B1" s="161" t="s">
        <v>402</v>
      </c>
      <c r="C1" s="161"/>
      <c r="D1" s="161"/>
      <c r="E1" s="161"/>
      <c r="F1" s="161"/>
    </row>
    <row r="2" spans="1:6" ht="21" customHeight="1">
      <c r="A2" s="3"/>
      <c r="B2" s="162" t="s">
        <v>0</v>
      </c>
      <c r="C2" s="162"/>
      <c r="D2" s="162"/>
      <c r="E2" s="162"/>
      <c r="F2" s="162"/>
    </row>
    <row r="3" spans="1:6" ht="28.5" customHeight="1">
      <c r="A3" s="3" t="s">
        <v>2</v>
      </c>
      <c r="B3" s="161" t="s">
        <v>381</v>
      </c>
      <c r="C3" s="161"/>
      <c r="D3" s="4" t="s">
        <v>0</v>
      </c>
      <c r="E3" s="162" t="s">
        <v>3</v>
      </c>
      <c r="F3" s="162"/>
    </row>
    <row r="4" spans="1:6" ht="21" customHeight="1">
      <c r="A4" s="3" t="s">
        <v>0</v>
      </c>
      <c r="B4" s="162" t="s">
        <v>0</v>
      </c>
      <c r="C4" s="162"/>
      <c r="D4" s="3" t="s">
        <v>0</v>
      </c>
      <c r="E4" s="162" t="s">
        <v>0</v>
      </c>
      <c r="F4" s="162"/>
    </row>
    <row r="5" spans="1:6" ht="14.25" customHeight="1">
      <c r="A5" s="3" t="s">
        <v>4</v>
      </c>
      <c r="B5" s="161" t="s">
        <v>555</v>
      </c>
      <c r="C5" s="161"/>
      <c r="D5" s="161"/>
      <c r="E5" s="161"/>
      <c r="F5" s="161"/>
    </row>
    <row r="6" spans="1:6" ht="21" customHeight="1">
      <c r="A6" s="3" t="s">
        <v>0</v>
      </c>
      <c r="B6" s="162" t="s">
        <v>0</v>
      </c>
      <c r="C6" s="162"/>
      <c r="D6" s="162"/>
      <c r="E6" s="162"/>
      <c r="F6" s="162"/>
    </row>
    <row r="7" spans="1:6" ht="14.25" customHeight="1">
      <c r="A7" s="3" t="s">
        <v>5</v>
      </c>
      <c r="B7" s="5" t="s">
        <v>6</v>
      </c>
      <c r="C7" s="3" t="s">
        <v>0</v>
      </c>
      <c r="D7" s="3" t="s">
        <v>0</v>
      </c>
      <c r="E7" s="3" t="s">
        <v>7</v>
      </c>
      <c r="F7" s="5" t="s">
        <v>8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8">
    <mergeCell ref="B5:F5"/>
    <mergeCell ref="B6:F6"/>
    <mergeCell ref="B1:F1"/>
    <mergeCell ref="B2:F2"/>
    <mergeCell ref="B3:C3"/>
    <mergeCell ref="E3:F3"/>
    <mergeCell ref="B4:C4"/>
    <mergeCell ref="E4:F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zoomScalePageLayoutView="0" workbookViewId="0" topLeftCell="A1">
      <selection activeCell="A1" sqref="A1:E1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4" width="21.16015625" style="43" customWidth="1"/>
    <col min="5" max="5" width="17.16015625" style="43" customWidth="1"/>
    <col min="6" max="16384" width="9.33203125" style="43" customWidth="1"/>
  </cols>
  <sheetData>
    <row r="1" spans="1:5" ht="24" customHeight="1">
      <c r="A1" s="187" t="s">
        <v>248</v>
      </c>
      <c r="B1" s="187"/>
      <c r="C1" s="187"/>
      <c r="D1" s="187"/>
      <c r="E1" s="187"/>
    </row>
    <row r="2" spans="1:5" ht="20.25" customHeight="1">
      <c r="A2" s="186" t="s">
        <v>197</v>
      </c>
      <c r="B2" s="186"/>
      <c r="C2" s="46">
        <v>0</v>
      </c>
      <c r="D2" s="46"/>
      <c r="E2" s="46"/>
    </row>
    <row r="4" spans="1:5" ht="20.25" customHeight="1">
      <c r="A4" s="186" t="s">
        <v>196</v>
      </c>
      <c r="B4" s="186"/>
      <c r="C4" s="50"/>
      <c r="D4" s="46"/>
      <c r="E4" s="46"/>
    </row>
    <row r="6" spans="1:5" ht="56.25" customHeight="1">
      <c r="A6" s="51" t="s">
        <v>184</v>
      </c>
      <c r="B6" s="35" t="s">
        <v>18</v>
      </c>
      <c r="C6" s="35" t="s">
        <v>230</v>
      </c>
      <c r="D6" s="35" t="s">
        <v>231</v>
      </c>
      <c r="E6" s="35" t="s">
        <v>232</v>
      </c>
    </row>
    <row r="7" spans="1:5" ht="14.25">
      <c r="A7" s="44">
        <v>1</v>
      </c>
      <c r="B7" s="44">
        <v>2</v>
      </c>
      <c r="C7" s="44">
        <v>3</v>
      </c>
      <c r="D7" s="44">
        <v>4</v>
      </c>
      <c r="E7" s="44">
        <v>5</v>
      </c>
    </row>
    <row r="8" spans="1:5" ht="21" customHeight="1">
      <c r="A8" s="47">
        <v>1</v>
      </c>
      <c r="B8" s="48"/>
      <c r="C8" s="45"/>
      <c r="D8" s="45"/>
      <c r="E8" s="45"/>
    </row>
    <row r="9" spans="1:5" ht="21" customHeight="1">
      <c r="A9" s="47"/>
      <c r="B9" s="55"/>
      <c r="C9" s="45"/>
      <c r="D9" s="45"/>
      <c r="E9" s="45"/>
    </row>
    <row r="10" spans="1:5" ht="21" customHeight="1">
      <c r="A10" s="47"/>
      <c r="B10" s="48"/>
      <c r="C10" s="45"/>
      <c r="D10" s="45"/>
      <c r="E10" s="45"/>
    </row>
    <row r="11" spans="1:5" ht="14.25">
      <c r="A11" s="184" t="s">
        <v>194</v>
      </c>
      <c r="B11" s="185"/>
      <c r="C11" s="51" t="s">
        <v>118</v>
      </c>
      <c r="D11" s="51" t="s">
        <v>118</v>
      </c>
      <c r="E11" s="45">
        <v>0</v>
      </c>
    </row>
  </sheetData>
  <sheetProtection/>
  <mergeCells count="4">
    <mergeCell ref="A1:E1"/>
    <mergeCell ref="A2:B2"/>
    <mergeCell ref="A4:B4"/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115" zoomScaleNormal="115" zoomScaleSheetLayoutView="145" zoomScalePageLayoutView="0" workbookViewId="0" topLeftCell="A16">
      <selection activeCell="F9" sqref="F9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6" width="20.16015625" style="43" customWidth="1"/>
    <col min="7" max="16384" width="9.33203125" style="43" customWidth="1"/>
  </cols>
  <sheetData>
    <row r="1" spans="1:6" ht="24" customHeight="1">
      <c r="A1" s="187" t="s">
        <v>249</v>
      </c>
      <c r="B1" s="187"/>
      <c r="C1" s="187"/>
      <c r="D1" s="187"/>
      <c r="E1" s="187"/>
      <c r="F1" s="187"/>
    </row>
    <row r="2" spans="1:6" ht="20.25" customHeight="1">
      <c r="A2" s="186" t="s">
        <v>197</v>
      </c>
      <c r="B2" s="186"/>
      <c r="C2" s="109">
        <v>244</v>
      </c>
      <c r="D2" s="46"/>
      <c r="E2" s="46"/>
      <c r="F2" s="46"/>
    </row>
    <row r="4" spans="1:6" ht="20.25" customHeight="1">
      <c r="A4" s="186" t="s">
        <v>196</v>
      </c>
      <c r="B4" s="186"/>
      <c r="C4" s="50" t="s">
        <v>397</v>
      </c>
      <c r="D4" s="46"/>
      <c r="E4" s="46"/>
      <c r="F4" s="46"/>
    </row>
    <row r="6" spans="1:6" ht="20.25" customHeight="1">
      <c r="A6" s="188" t="s">
        <v>253</v>
      </c>
      <c r="B6" s="188"/>
      <c r="C6" s="188"/>
      <c r="D6" s="188"/>
      <c r="E6" s="188"/>
      <c r="F6" s="188"/>
    </row>
    <row r="7" spans="1:6" ht="56.25" customHeight="1">
      <c r="A7" s="51" t="s">
        <v>184</v>
      </c>
      <c r="B7" s="35" t="s">
        <v>198</v>
      </c>
      <c r="C7" s="35" t="s">
        <v>250</v>
      </c>
      <c r="D7" s="35" t="s">
        <v>251</v>
      </c>
      <c r="E7" s="35" t="s">
        <v>252</v>
      </c>
      <c r="F7" s="35" t="s">
        <v>203</v>
      </c>
    </row>
    <row r="8" spans="1:6" ht="14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</row>
    <row r="9" spans="1:6" ht="48" customHeight="1">
      <c r="A9" s="47"/>
      <c r="B9" s="56" t="s">
        <v>452</v>
      </c>
      <c r="C9" s="107">
        <v>1</v>
      </c>
      <c r="D9" s="107">
        <v>12</v>
      </c>
      <c r="E9" s="45">
        <v>3000</v>
      </c>
      <c r="F9" s="45">
        <f>C9*D9*E9</f>
        <v>36000</v>
      </c>
    </row>
    <row r="10" spans="1:6" ht="35.25" customHeight="1">
      <c r="A10" s="47"/>
      <c r="B10" s="56" t="s">
        <v>451</v>
      </c>
      <c r="C10" s="107">
        <v>1</v>
      </c>
      <c r="D10" s="107">
        <v>12</v>
      </c>
      <c r="E10" s="45">
        <v>3500</v>
      </c>
      <c r="F10" s="45">
        <v>42000</v>
      </c>
    </row>
    <row r="11" spans="1:6" ht="21" customHeight="1">
      <c r="A11" s="47"/>
      <c r="B11" s="56"/>
      <c r="C11" s="45"/>
      <c r="D11" s="45"/>
      <c r="E11" s="45"/>
      <c r="F11" s="45"/>
    </row>
    <row r="12" spans="1:6" ht="14.25">
      <c r="A12" s="184" t="s">
        <v>194</v>
      </c>
      <c r="B12" s="185"/>
      <c r="C12" s="51" t="s">
        <v>118</v>
      </c>
      <c r="D12" s="51" t="s">
        <v>118</v>
      </c>
      <c r="E12" s="51" t="s">
        <v>118</v>
      </c>
      <c r="F12" s="45">
        <f>F10+F9</f>
        <v>78000</v>
      </c>
    </row>
    <row r="13" spans="1:6" ht="14.25">
      <c r="A13" s="116"/>
      <c r="B13" s="116"/>
      <c r="C13" s="117"/>
      <c r="D13" s="117"/>
      <c r="E13" s="117"/>
      <c r="F13" s="118"/>
    </row>
    <row r="14" spans="1:6" ht="14.25">
      <c r="A14" s="187" t="s">
        <v>249</v>
      </c>
      <c r="B14" s="187"/>
      <c r="C14" s="187"/>
      <c r="D14" s="187"/>
      <c r="E14" s="187"/>
      <c r="F14" s="187"/>
    </row>
    <row r="15" spans="1:6" ht="14.25">
      <c r="A15" s="186" t="s">
        <v>197</v>
      </c>
      <c r="B15" s="186"/>
      <c r="C15" s="109">
        <v>244</v>
      </c>
      <c r="D15" s="46"/>
      <c r="E15" s="46"/>
      <c r="F15" s="46"/>
    </row>
    <row r="17" spans="1:6" ht="14.25">
      <c r="A17" s="186" t="s">
        <v>196</v>
      </c>
      <c r="B17" s="186"/>
      <c r="C17" s="50" t="s">
        <v>453</v>
      </c>
      <c r="D17" s="46"/>
      <c r="E17" s="46"/>
      <c r="F17" s="46"/>
    </row>
    <row r="19" spans="1:6" ht="14.25">
      <c r="A19" s="188" t="s">
        <v>253</v>
      </c>
      <c r="B19" s="188"/>
      <c r="C19" s="188"/>
      <c r="D19" s="188"/>
      <c r="E19" s="188"/>
      <c r="F19" s="188"/>
    </row>
    <row r="20" spans="1:6" ht="28.5">
      <c r="A20" s="110" t="s">
        <v>184</v>
      </c>
      <c r="B20" s="111" t="s">
        <v>198</v>
      </c>
      <c r="C20" s="111" t="s">
        <v>250</v>
      </c>
      <c r="D20" s="111" t="s">
        <v>251</v>
      </c>
      <c r="E20" s="111" t="s">
        <v>252</v>
      </c>
      <c r="F20" s="111" t="s">
        <v>203</v>
      </c>
    </row>
    <row r="21" spans="1:6" ht="14.25">
      <c r="A21" s="44">
        <v>1</v>
      </c>
      <c r="B21" s="44">
        <v>2</v>
      </c>
      <c r="C21" s="44">
        <v>3</v>
      </c>
      <c r="D21" s="44">
        <v>4</v>
      </c>
      <c r="E21" s="44">
        <v>5</v>
      </c>
      <c r="F21" s="44">
        <v>6</v>
      </c>
    </row>
    <row r="22" spans="1:6" ht="57">
      <c r="A22" s="47"/>
      <c r="B22" s="56" t="s">
        <v>454</v>
      </c>
      <c r="C22" s="107">
        <v>1</v>
      </c>
      <c r="D22" s="107">
        <v>4</v>
      </c>
      <c r="E22" s="45">
        <v>1800</v>
      </c>
      <c r="F22" s="45">
        <f>C22*D22*E22</f>
        <v>7200</v>
      </c>
    </row>
    <row r="23" spans="1:6" ht="14.25">
      <c r="A23" s="47"/>
      <c r="B23" s="56"/>
      <c r="C23" s="45"/>
      <c r="D23" s="45"/>
      <c r="E23" s="45"/>
      <c r="F23" s="45"/>
    </row>
    <row r="24" spans="1:6" ht="14.25">
      <c r="A24" s="184" t="s">
        <v>194</v>
      </c>
      <c r="B24" s="185"/>
      <c r="C24" s="110" t="s">
        <v>118</v>
      </c>
      <c r="D24" s="110" t="s">
        <v>118</v>
      </c>
      <c r="E24" s="110" t="s">
        <v>118</v>
      </c>
      <c r="F24" s="45">
        <f>F22</f>
        <v>7200</v>
      </c>
    </row>
  </sheetData>
  <sheetProtection/>
  <mergeCells count="10">
    <mergeCell ref="A1:F1"/>
    <mergeCell ref="A6:F6"/>
    <mergeCell ref="A15:B15"/>
    <mergeCell ref="A17:B17"/>
    <mergeCell ref="A19:F19"/>
    <mergeCell ref="A24:B24"/>
    <mergeCell ref="A14:F14"/>
    <mergeCell ref="A2:B2"/>
    <mergeCell ref="A4:B4"/>
    <mergeCell ref="A12:B12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="115" zoomScaleNormal="115" zoomScalePageLayoutView="0" workbookViewId="0" topLeftCell="A1">
      <selection activeCell="C4" sqref="C4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5" width="20.16015625" style="43" customWidth="1"/>
    <col min="6" max="16384" width="9.33203125" style="43" customWidth="1"/>
  </cols>
  <sheetData>
    <row r="1" spans="1:5" ht="24" customHeight="1">
      <c r="A1" s="187" t="s">
        <v>249</v>
      </c>
      <c r="B1" s="187"/>
      <c r="C1" s="187"/>
      <c r="D1" s="187"/>
      <c r="E1" s="187"/>
    </row>
    <row r="2" spans="1:5" ht="20.25" customHeight="1">
      <c r="A2" s="186" t="s">
        <v>197</v>
      </c>
      <c r="B2" s="186"/>
      <c r="C2" s="109"/>
      <c r="D2" s="46"/>
      <c r="E2" s="46"/>
    </row>
    <row r="4" spans="1:5" ht="20.25" customHeight="1">
      <c r="A4" s="186" t="s">
        <v>196</v>
      </c>
      <c r="B4" s="186"/>
      <c r="C4" s="50"/>
      <c r="D4" s="46"/>
      <c r="E4" s="46"/>
    </row>
    <row r="6" spans="1:5" ht="20.25" customHeight="1">
      <c r="A6" s="188" t="s">
        <v>254</v>
      </c>
      <c r="B6" s="188"/>
      <c r="C6" s="188"/>
      <c r="D6" s="188"/>
      <c r="E6" s="188"/>
    </row>
    <row r="7" spans="1:5" ht="56.25" customHeight="1">
      <c r="A7" s="51" t="s">
        <v>184</v>
      </c>
      <c r="B7" s="35" t="s">
        <v>198</v>
      </c>
      <c r="C7" s="35" t="s">
        <v>255</v>
      </c>
      <c r="D7" s="35" t="s">
        <v>256</v>
      </c>
      <c r="E7" s="35" t="s">
        <v>257</v>
      </c>
    </row>
    <row r="8" spans="1:5" ht="14.2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34.5" customHeight="1">
      <c r="A9" s="47">
        <v>1</v>
      </c>
      <c r="B9" s="49"/>
      <c r="C9" s="45"/>
      <c r="D9" s="45"/>
      <c r="E9" s="45"/>
    </row>
    <row r="10" spans="1:5" ht="14.25">
      <c r="A10" s="184" t="s">
        <v>194</v>
      </c>
      <c r="B10" s="185"/>
      <c r="C10" s="51" t="s">
        <v>118</v>
      </c>
      <c r="D10" s="51" t="s">
        <v>118</v>
      </c>
      <c r="E10" s="51">
        <f>E9</f>
        <v>0</v>
      </c>
    </row>
  </sheetData>
  <sheetProtection/>
  <mergeCells count="5">
    <mergeCell ref="A1:E1"/>
    <mergeCell ref="A2:B2"/>
    <mergeCell ref="A4:B4"/>
    <mergeCell ref="A6:E6"/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115" zoomScaleNormal="115" zoomScalePageLayoutView="0" workbookViewId="0" topLeftCell="A7">
      <selection activeCell="D13" sqref="D13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5" width="20.16015625" style="43" customWidth="1"/>
    <col min="6" max="6" width="19.33203125" style="43" customWidth="1"/>
    <col min="7" max="16384" width="9.33203125" style="43" customWidth="1"/>
  </cols>
  <sheetData>
    <row r="1" spans="1:6" ht="24" customHeight="1">
      <c r="A1" s="187" t="s">
        <v>249</v>
      </c>
      <c r="B1" s="187"/>
      <c r="C1" s="187"/>
      <c r="D1" s="187"/>
      <c r="E1" s="187"/>
      <c r="F1" s="187"/>
    </row>
    <row r="2" spans="1:6" ht="20.25" customHeight="1">
      <c r="A2" s="186" t="s">
        <v>197</v>
      </c>
      <c r="B2" s="186"/>
      <c r="C2" s="109">
        <v>244</v>
      </c>
      <c r="D2" s="46"/>
      <c r="E2" s="46"/>
      <c r="F2" s="46"/>
    </row>
    <row r="4" spans="1:6" ht="20.25" customHeight="1">
      <c r="A4" s="186" t="s">
        <v>196</v>
      </c>
      <c r="B4" s="186"/>
      <c r="C4" s="50" t="s">
        <v>397</v>
      </c>
      <c r="D4" s="46"/>
      <c r="E4" s="46"/>
      <c r="F4" s="46"/>
    </row>
    <row r="6" spans="1:6" ht="20.25" customHeight="1">
      <c r="A6" s="188" t="s">
        <v>267</v>
      </c>
      <c r="B6" s="188"/>
      <c r="C6" s="188"/>
      <c r="D6" s="188"/>
      <c r="E6" s="188"/>
      <c r="F6" s="188"/>
    </row>
    <row r="7" spans="1:6" ht="56.25" customHeight="1">
      <c r="A7" s="51" t="s">
        <v>184</v>
      </c>
      <c r="B7" s="35" t="s">
        <v>18</v>
      </c>
      <c r="C7" s="35" t="s">
        <v>258</v>
      </c>
      <c r="D7" s="35" t="s">
        <v>259</v>
      </c>
      <c r="E7" s="35" t="s">
        <v>260</v>
      </c>
      <c r="F7" s="35" t="s">
        <v>261</v>
      </c>
    </row>
    <row r="8" spans="1:6" ht="14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</row>
    <row r="9" spans="1:6" ht="22.5" customHeight="1">
      <c r="A9" s="52"/>
      <c r="B9" s="57" t="s">
        <v>262</v>
      </c>
      <c r="C9" s="119">
        <v>80320</v>
      </c>
      <c r="D9" s="54">
        <v>8.675</v>
      </c>
      <c r="E9" s="54"/>
      <c r="F9" s="54">
        <v>696736</v>
      </c>
    </row>
    <row r="10" spans="1:6" ht="21" customHeight="1">
      <c r="A10" s="47"/>
      <c r="B10" s="56" t="s">
        <v>62</v>
      </c>
      <c r="C10" s="107"/>
      <c r="D10" s="45"/>
      <c r="E10" s="45"/>
      <c r="F10" s="45"/>
    </row>
    <row r="11" spans="1:6" ht="21" customHeight="1">
      <c r="A11" s="47"/>
      <c r="B11" s="57" t="s">
        <v>263</v>
      </c>
      <c r="C11" s="120">
        <v>647.56</v>
      </c>
      <c r="D11" s="54">
        <v>2493.87</v>
      </c>
      <c r="E11" s="54"/>
      <c r="F11" s="54">
        <v>1614939.16</v>
      </c>
    </row>
    <row r="12" spans="1:6" ht="21" customHeight="1">
      <c r="A12" s="47"/>
      <c r="B12" s="56" t="s">
        <v>62</v>
      </c>
      <c r="C12" s="107"/>
      <c r="D12" s="45"/>
      <c r="E12" s="45"/>
      <c r="F12" s="45"/>
    </row>
    <row r="13" spans="1:6" ht="21" customHeight="1">
      <c r="A13" s="47"/>
      <c r="B13" s="57" t="s">
        <v>264</v>
      </c>
      <c r="C13" s="119"/>
      <c r="D13" s="54"/>
      <c r="E13" s="54"/>
      <c r="F13" s="54"/>
    </row>
    <row r="14" spans="1:6" ht="21" customHeight="1">
      <c r="A14" s="47"/>
      <c r="B14" s="56" t="s">
        <v>62</v>
      </c>
      <c r="C14" s="107"/>
      <c r="D14" s="45"/>
      <c r="E14" s="45"/>
      <c r="F14" s="45"/>
    </row>
    <row r="15" spans="1:6" ht="21" customHeight="1">
      <c r="A15" s="47"/>
      <c r="B15" s="57" t="s">
        <v>265</v>
      </c>
      <c r="C15" s="119">
        <v>2389.68</v>
      </c>
      <c r="D15" s="54">
        <v>21.9</v>
      </c>
      <c r="E15" s="54"/>
      <c r="F15" s="54">
        <v>62318.1</v>
      </c>
    </row>
    <row r="16" spans="1:6" ht="21" customHeight="1">
      <c r="A16" s="47"/>
      <c r="B16" s="56" t="s">
        <v>62</v>
      </c>
      <c r="C16" s="107"/>
      <c r="D16" s="45"/>
      <c r="E16" s="45"/>
      <c r="F16" s="45"/>
    </row>
    <row r="17" spans="1:6" ht="21" customHeight="1">
      <c r="A17" s="47"/>
      <c r="B17" s="57" t="s">
        <v>266</v>
      </c>
      <c r="C17" s="119">
        <v>2389.68</v>
      </c>
      <c r="D17" s="54">
        <v>23.08</v>
      </c>
      <c r="E17" s="54"/>
      <c r="F17" s="54">
        <v>65081.52</v>
      </c>
    </row>
    <row r="18" spans="1:6" ht="21" customHeight="1">
      <c r="A18" s="47"/>
      <c r="B18" s="57" t="s">
        <v>512</v>
      </c>
      <c r="C18" s="45"/>
      <c r="D18" s="45"/>
      <c r="E18" s="45"/>
      <c r="F18" s="45"/>
    </row>
    <row r="19" spans="1:6" ht="14.25">
      <c r="A19" s="184" t="s">
        <v>194</v>
      </c>
      <c r="B19" s="185"/>
      <c r="C19" s="51" t="s">
        <v>118</v>
      </c>
      <c r="D19" s="51" t="s">
        <v>118</v>
      </c>
      <c r="E19" s="51" t="s">
        <v>118</v>
      </c>
      <c r="F19" s="121">
        <f>F9+F11+F15+F17+F18</f>
        <v>2439074.7800000003</v>
      </c>
    </row>
  </sheetData>
  <sheetProtection/>
  <mergeCells count="5">
    <mergeCell ref="A2:B2"/>
    <mergeCell ref="A4:B4"/>
    <mergeCell ref="A19:B19"/>
    <mergeCell ref="A1:F1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115" zoomScaleNormal="115" zoomScalePageLayoutView="0" workbookViewId="0" topLeftCell="A1">
      <selection activeCell="A1" sqref="A1:E1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5" width="20.16015625" style="43" customWidth="1"/>
    <col min="6" max="16384" width="9.33203125" style="43" customWidth="1"/>
  </cols>
  <sheetData>
    <row r="1" spans="1:5" ht="24" customHeight="1">
      <c r="A1" s="187" t="s">
        <v>249</v>
      </c>
      <c r="B1" s="187"/>
      <c r="C1" s="187"/>
      <c r="D1" s="187"/>
      <c r="E1" s="187"/>
    </row>
    <row r="2" spans="1:5" ht="20.25" customHeight="1">
      <c r="A2" s="186" t="s">
        <v>197</v>
      </c>
      <c r="B2" s="186"/>
      <c r="C2" s="46"/>
      <c r="D2" s="46"/>
      <c r="E2" s="46"/>
    </row>
    <row r="4" spans="1:5" ht="20.25" customHeight="1">
      <c r="A4" s="186" t="s">
        <v>196</v>
      </c>
      <c r="B4" s="186"/>
      <c r="C4" s="50"/>
      <c r="D4" s="46"/>
      <c r="E4" s="46"/>
    </row>
    <row r="6" spans="1:5" ht="20.25" customHeight="1">
      <c r="A6" s="188" t="s">
        <v>282</v>
      </c>
      <c r="B6" s="188"/>
      <c r="C6" s="188"/>
      <c r="D6" s="188"/>
      <c r="E6" s="188"/>
    </row>
    <row r="7" spans="1:5" ht="56.25" customHeight="1">
      <c r="A7" s="51" t="s">
        <v>184</v>
      </c>
      <c r="B7" s="35" t="s">
        <v>18</v>
      </c>
      <c r="C7" s="35" t="s">
        <v>268</v>
      </c>
      <c r="D7" s="35" t="s">
        <v>269</v>
      </c>
      <c r="E7" s="35" t="s">
        <v>270</v>
      </c>
    </row>
    <row r="8" spans="1:5" ht="14.2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24.75" customHeight="1">
      <c r="A9" s="47"/>
      <c r="B9" s="56" t="s">
        <v>271</v>
      </c>
      <c r="C9" s="51" t="s">
        <v>118</v>
      </c>
      <c r="D9" s="51" t="s">
        <v>118</v>
      </c>
      <c r="E9" s="45"/>
    </row>
    <row r="10" spans="1:5" ht="20.25" customHeight="1">
      <c r="A10" s="47"/>
      <c r="B10" s="56" t="s">
        <v>62</v>
      </c>
      <c r="C10" s="45"/>
      <c r="D10" s="45"/>
      <c r="E10" s="45"/>
    </row>
    <row r="11" spans="1:5" ht="20.25" customHeight="1">
      <c r="A11" s="47"/>
      <c r="B11" s="56" t="s">
        <v>272</v>
      </c>
      <c r="C11" s="51" t="s">
        <v>118</v>
      </c>
      <c r="D11" s="51" t="s">
        <v>118</v>
      </c>
      <c r="E11" s="45"/>
    </row>
    <row r="12" spans="1:5" ht="21" customHeight="1">
      <c r="A12" s="47"/>
      <c r="B12" s="56" t="s">
        <v>62</v>
      </c>
      <c r="C12" s="45"/>
      <c r="D12" s="45"/>
      <c r="E12" s="45"/>
    </row>
    <row r="13" spans="1:5" ht="14.25">
      <c r="A13" s="184" t="s">
        <v>194</v>
      </c>
      <c r="B13" s="185"/>
      <c r="C13" s="51" t="s">
        <v>118</v>
      </c>
      <c r="D13" s="51" t="s">
        <v>118</v>
      </c>
      <c r="E13" s="51"/>
    </row>
  </sheetData>
  <sheetProtection/>
  <mergeCells count="5">
    <mergeCell ref="A1:E1"/>
    <mergeCell ref="A2:B2"/>
    <mergeCell ref="A4:B4"/>
    <mergeCell ref="A6:E6"/>
    <mergeCell ref="A13:B13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115" zoomScaleNormal="115" zoomScalePageLayoutView="0" workbookViewId="0" topLeftCell="A13">
      <selection activeCell="E14" sqref="E14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5" width="20.16015625" style="43" customWidth="1"/>
    <col min="6" max="16384" width="9.33203125" style="43" customWidth="1"/>
  </cols>
  <sheetData>
    <row r="1" spans="1:5" ht="24" customHeight="1">
      <c r="A1" s="187" t="s">
        <v>249</v>
      </c>
      <c r="B1" s="187"/>
      <c r="C1" s="187"/>
      <c r="D1" s="187"/>
      <c r="E1" s="187"/>
    </row>
    <row r="2" spans="1:5" ht="20.25" customHeight="1">
      <c r="A2" s="186" t="s">
        <v>197</v>
      </c>
      <c r="B2" s="186"/>
      <c r="C2" s="109">
        <v>244</v>
      </c>
      <c r="D2" s="46"/>
      <c r="E2" s="46"/>
    </row>
    <row r="4" spans="1:5" ht="20.25" customHeight="1">
      <c r="A4" s="186" t="s">
        <v>196</v>
      </c>
      <c r="B4" s="186"/>
      <c r="C4" s="50" t="s">
        <v>397</v>
      </c>
      <c r="D4" s="46"/>
      <c r="E4" s="46"/>
    </row>
    <row r="6" spans="1:5" ht="20.25" customHeight="1">
      <c r="A6" s="188" t="s">
        <v>283</v>
      </c>
      <c r="B6" s="188"/>
      <c r="C6" s="188"/>
      <c r="D6" s="188"/>
      <c r="E6" s="188"/>
    </row>
    <row r="7" spans="1:5" ht="56.25" customHeight="1">
      <c r="A7" s="51" t="s">
        <v>184</v>
      </c>
      <c r="B7" s="35" t="s">
        <v>198</v>
      </c>
      <c r="C7" s="35" t="s">
        <v>273</v>
      </c>
      <c r="D7" s="35" t="s">
        <v>274</v>
      </c>
      <c r="E7" s="35" t="s">
        <v>275</v>
      </c>
    </row>
    <row r="8" spans="1:5" ht="14.2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32.25" customHeight="1">
      <c r="A9" s="58" t="s">
        <v>29</v>
      </c>
      <c r="B9" s="56" t="s">
        <v>276</v>
      </c>
      <c r="C9" s="51" t="s">
        <v>118</v>
      </c>
      <c r="D9" s="51" t="s">
        <v>118</v>
      </c>
      <c r="E9" s="56"/>
    </row>
    <row r="10" spans="1:5" ht="20.25" customHeight="1">
      <c r="A10" s="56"/>
      <c r="B10" s="48" t="s">
        <v>529</v>
      </c>
      <c r="C10" s="56" t="s">
        <v>29</v>
      </c>
      <c r="D10" s="56" t="s">
        <v>29</v>
      </c>
      <c r="E10" s="56" t="s">
        <v>530</v>
      </c>
    </row>
    <row r="11" spans="1:5" ht="32.25" customHeight="1">
      <c r="A11" s="56"/>
      <c r="B11" s="48" t="s">
        <v>277</v>
      </c>
      <c r="C11" s="56" t="s">
        <v>29</v>
      </c>
      <c r="D11" s="56" t="s">
        <v>158</v>
      </c>
      <c r="E11" s="56" t="s">
        <v>524</v>
      </c>
    </row>
    <row r="12" spans="1:5" ht="33.75" customHeight="1">
      <c r="A12" s="56"/>
      <c r="B12" s="48" t="s">
        <v>527</v>
      </c>
      <c r="C12" s="56" t="s">
        <v>29</v>
      </c>
      <c r="D12" s="56" t="s">
        <v>158</v>
      </c>
      <c r="E12" s="56" t="s">
        <v>554</v>
      </c>
    </row>
    <row r="13" spans="1:5" ht="31.5" customHeight="1">
      <c r="A13" s="56"/>
      <c r="B13" s="45" t="s">
        <v>456</v>
      </c>
      <c r="C13" s="122">
        <v>1</v>
      </c>
      <c r="D13" s="122">
        <v>12</v>
      </c>
      <c r="E13" s="125">
        <v>25991.09</v>
      </c>
    </row>
    <row r="14" spans="1:5" ht="20.25" customHeight="1">
      <c r="A14" s="56"/>
      <c r="B14" s="45" t="s">
        <v>528</v>
      </c>
      <c r="C14" s="45">
        <v>1</v>
      </c>
      <c r="D14" s="45">
        <v>1</v>
      </c>
      <c r="E14" s="125">
        <v>4000</v>
      </c>
    </row>
    <row r="15" spans="1:5" ht="30" customHeight="1">
      <c r="A15" s="58"/>
      <c r="B15" s="48" t="s">
        <v>490</v>
      </c>
      <c r="C15" s="51" t="s">
        <v>118</v>
      </c>
      <c r="D15" s="51" t="s">
        <v>118</v>
      </c>
      <c r="E15" s="56" t="s">
        <v>525</v>
      </c>
    </row>
    <row r="16" spans="1:5" ht="20.25" customHeight="1">
      <c r="A16" s="56"/>
      <c r="B16" s="48" t="s">
        <v>491</v>
      </c>
      <c r="C16" s="56"/>
      <c r="D16" s="56"/>
      <c r="E16" s="56" t="s">
        <v>526</v>
      </c>
    </row>
    <row r="17" spans="1:5" ht="21" customHeight="1">
      <c r="A17" s="58"/>
      <c r="B17" s="48" t="s">
        <v>534</v>
      </c>
      <c r="C17" s="56" t="s">
        <v>29</v>
      </c>
      <c r="D17" s="56" t="s">
        <v>158</v>
      </c>
      <c r="E17" s="56" t="s">
        <v>535</v>
      </c>
    </row>
    <row r="18" spans="1:5" ht="32.25" customHeight="1">
      <c r="A18" s="58"/>
      <c r="B18" s="56" t="s">
        <v>532</v>
      </c>
      <c r="C18" s="124">
        <v>1</v>
      </c>
      <c r="D18" s="124">
        <v>1</v>
      </c>
      <c r="E18" s="56" t="s">
        <v>533</v>
      </c>
    </row>
    <row r="19" spans="1:5" ht="32.25" customHeight="1">
      <c r="A19" s="58"/>
      <c r="B19" s="48" t="s">
        <v>455</v>
      </c>
      <c r="C19" s="56" t="s">
        <v>29</v>
      </c>
      <c r="D19" s="56" t="s">
        <v>158</v>
      </c>
      <c r="E19" s="56" t="s">
        <v>531</v>
      </c>
    </row>
    <row r="20" spans="1:5" ht="14.25">
      <c r="A20" s="184" t="s">
        <v>194</v>
      </c>
      <c r="B20" s="185"/>
      <c r="C20" s="51" t="s">
        <v>118</v>
      </c>
      <c r="D20" s="51" t="s">
        <v>118</v>
      </c>
      <c r="E20" s="151">
        <f>E19+E18+E17+E16+E15+E14+E13+E12+E11+E10</f>
        <v>147295.53999999998</v>
      </c>
    </row>
    <row r="22" spans="1:5" ht="14.25">
      <c r="A22" s="187" t="s">
        <v>249</v>
      </c>
      <c r="B22" s="187"/>
      <c r="C22" s="187"/>
      <c r="D22" s="187"/>
      <c r="E22" s="187"/>
    </row>
    <row r="23" spans="1:5" ht="14.25">
      <c r="A23" s="186" t="s">
        <v>197</v>
      </c>
      <c r="B23" s="186"/>
      <c r="C23" s="109">
        <v>244</v>
      </c>
      <c r="D23" s="46"/>
      <c r="E23" s="46"/>
    </row>
    <row r="25" spans="1:5" ht="14.25">
      <c r="A25" s="186" t="s">
        <v>196</v>
      </c>
      <c r="B25" s="186"/>
      <c r="C25" s="50" t="s">
        <v>398</v>
      </c>
      <c r="D25" s="46"/>
      <c r="E25" s="46"/>
    </row>
    <row r="27" spans="1:5" ht="14.25">
      <c r="A27" s="188" t="s">
        <v>283</v>
      </c>
      <c r="B27" s="188"/>
      <c r="C27" s="188"/>
      <c r="D27" s="188"/>
      <c r="E27" s="188"/>
    </row>
    <row r="28" spans="1:5" ht="28.5">
      <c r="A28" s="110" t="s">
        <v>184</v>
      </c>
      <c r="B28" s="111" t="s">
        <v>198</v>
      </c>
      <c r="C28" s="111" t="s">
        <v>273</v>
      </c>
      <c r="D28" s="111" t="s">
        <v>274</v>
      </c>
      <c r="E28" s="111" t="s">
        <v>275</v>
      </c>
    </row>
    <row r="29" spans="1:5" ht="14.25">
      <c r="A29" s="44">
        <v>1</v>
      </c>
      <c r="B29" s="44">
        <v>2</v>
      </c>
      <c r="C29" s="44">
        <v>3</v>
      </c>
      <c r="D29" s="44">
        <v>4</v>
      </c>
      <c r="E29" s="44">
        <v>5</v>
      </c>
    </row>
    <row r="30" spans="1:5" ht="28.5">
      <c r="A30" s="58" t="s">
        <v>29</v>
      </c>
      <c r="B30" s="56" t="s">
        <v>276</v>
      </c>
      <c r="C30" s="110" t="s">
        <v>118</v>
      </c>
      <c r="D30" s="110" t="s">
        <v>118</v>
      </c>
      <c r="E30" s="56"/>
    </row>
    <row r="31" spans="1:5" ht="14.25">
      <c r="A31" s="56"/>
      <c r="B31" s="45"/>
      <c r="C31" s="45"/>
      <c r="D31" s="45"/>
      <c r="E31" s="45"/>
    </row>
    <row r="32" spans="1:5" ht="14.25">
      <c r="A32" s="56" t="s">
        <v>30</v>
      </c>
      <c r="B32" s="48" t="s">
        <v>457</v>
      </c>
      <c r="C32" s="56" t="s">
        <v>29</v>
      </c>
      <c r="D32" s="56" t="s">
        <v>458</v>
      </c>
      <c r="E32" s="56" t="s">
        <v>536</v>
      </c>
    </row>
    <row r="33" spans="1:5" ht="28.5">
      <c r="A33" s="58" t="s">
        <v>31</v>
      </c>
      <c r="B33" s="56" t="s">
        <v>278</v>
      </c>
      <c r="C33" s="110" t="s">
        <v>118</v>
      </c>
      <c r="D33" s="110" t="s">
        <v>118</v>
      </c>
      <c r="E33" s="56"/>
    </row>
    <row r="34" spans="1:5" ht="14.25">
      <c r="A34" s="58"/>
      <c r="B34" s="48" t="s">
        <v>62</v>
      </c>
      <c r="C34" s="56"/>
      <c r="D34" s="56"/>
      <c r="E34" s="56"/>
    </row>
    <row r="35" spans="1:5" ht="28.5">
      <c r="A35" s="58" t="s">
        <v>32</v>
      </c>
      <c r="B35" s="56" t="s">
        <v>279</v>
      </c>
      <c r="C35" s="110" t="s">
        <v>118</v>
      </c>
      <c r="D35" s="110" t="s">
        <v>118</v>
      </c>
      <c r="E35" s="56"/>
    </row>
    <row r="36" spans="1:5" ht="14.25">
      <c r="A36" s="58"/>
      <c r="B36" s="56"/>
      <c r="C36" s="124"/>
      <c r="D36" s="124"/>
      <c r="E36" s="56"/>
    </row>
    <row r="37" spans="1:5" ht="14.25">
      <c r="A37" s="58"/>
      <c r="B37" s="48"/>
      <c r="C37" s="56"/>
      <c r="D37" s="56"/>
      <c r="E37" s="56"/>
    </row>
    <row r="38" spans="1:5" ht="14.25">
      <c r="A38" s="58"/>
      <c r="B38" s="48"/>
      <c r="C38" s="56"/>
      <c r="D38" s="56"/>
      <c r="E38" s="56"/>
    </row>
    <row r="39" spans="1:5" ht="14.25">
      <c r="A39" s="184" t="s">
        <v>194</v>
      </c>
      <c r="B39" s="185"/>
      <c r="C39" s="110" t="s">
        <v>118</v>
      </c>
      <c r="D39" s="110" t="s">
        <v>118</v>
      </c>
      <c r="E39" s="126" t="s">
        <v>536</v>
      </c>
    </row>
  </sheetData>
  <sheetProtection/>
  <mergeCells count="10">
    <mergeCell ref="A23:B23"/>
    <mergeCell ref="A25:B25"/>
    <mergeCell ref="A27:E27"/>
    <mergeCell ref="A39:B39"/>
    <mergeCell ref="A1:E1"/>
    <mergeCell ref="A2:B2"/>
    <mergeCell ref="A4:B4"/>
    <mergeCell ref="A6:E6"/>
    <mergeCell ref="A20:B20"/>
    <mergeCell ref="A22:E22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="115" zoomScaleNormal="115" zoomScalePageLayoutView="0" workbookViewId="0" topLeftCell="A7">
      <selection activeCell="D15" sqref="D15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4" width="20.16015625" style="43" customWidth="1"/>
    <col min="5" max="16384" width="9.33203125" style="43" customWidth="1"/>
  </cols>
  <sheetData>
    <row r="1" spans="1:4" ht="24" customHeight="1">
      <c r="A1" s="187" t="s">
        <v>249</v>
      </c>
      <c r="B1" s="187"/>
      <c r="C1" s="187"/>
      <c r="D1" s="187"/>
    </row>
    <row r="2" spans="1:4" ht="20.25" customHeight="1">
      <c r="A2" s="186" t="s">
        <v>197</v>
      </c>
      <c r="B2" s="186"/>
      <c r="C2" s="109">
        <v>244</v>
      </c>
      <c r="D2" s="46"/>
    </row>
    <row r="4" spans="1:4" ht="20.25" customHeight="1">
      <c r="A4" s="186" t="s">
        <v>196</v>
      </c>
      <c r="B4" s="186"/>
      <c r="C4" s="50" t="s">
        <v>397</v>
      </c>
      <c r="D4" s="46"/>
    </row>
    <row r="6" spans="1:4" ht="20.25" customHeight="1">
      <c r="A6" s="188" t="s">
        <v>284</v>
      </c>
      <c r="B6" s="188"/>
      <c r="C6" s="188"/>
      <c r="D6" s="188"/>
    </row>
    <row r="7" spans="1:4" ht="56.25" customHeight="1">
      <c r="A7" s="51" t="s">
        <v>184</v>
      </c>
      <c r="B7" s="35" t="s">
        <v>198</v>
      </c>
      <c r="C7" s="35" t="s">
        <v>280</v>
      </c>
      <c r="D7" s="35" t="s">
        <v>281</v>
      </c>
    </row>
    <row r="8" spans="1:4" ht="14.25">
      <c r="A8" s="44">
        <v>1</v>
      </c>
      <c r="B8" s="44">
        <v>2</v>
      </c>
      <c r="C8" s="44">
        <v>3</v>
      </c>
      <c r="D8" s="44">
        <v>4</v>
      </c>
    </row>
    <row r="9" spans="1:4" ht="20.25" customHeight="1">
      <c r="A9" s="58"/>
      <c r="B9" s="56" t="s">
        <v>459</v>
      </c>
      <c r="C9" s="129">
        <v>1</v>
      </c>
      <c r="D9" s="127">
        <v>9720</v>
      </c>
    </row>
    <row r="10" spans="1:4" ht="20.25" customHeight="1">
      <c r="A10" s="56"/>
      <c r="B10" s="36" t="s">
        <v>460</v>
      </c>
      <c r="C10" s="130" t="s">
        <v>30</v>
      </c>
      <c r="D10" s="128">
        <v>144896</v>
      </c>
    </row>
    <row r="11" spans="1:4" ht="20.25" customHeight="1">
      <c r="A11" s="56"/>
      <c r="B11" s="48" t="s">
        <v>461</v>
      </c>
      <c r="C11" s="130">
        <v>4</v>
      </c>
      <c r="D11" s="128">
        <v>9600</v>
      </c>
    </row>
    <row r="12" spans="1:4" ht="20.25" customHeight="1">
      <c r="A12" s="56"/>
      <c r="B12" s="48" t="s">
        <v>537</v>
      </c>
      <c r="C12" s="130">
        <v>1</v>
      </c>
      <c r="D12" s="128">
        <v>29200</v>
      </c>
    </row>
    <row r="13" spans="1:4" ht="20.25" customHeight="1">
      <c r="A13" s="150"/>
      <c r="B13" s="48" t="s">
        <v>538</v>
      </c>
      <c r="C13" s="130">
        <v>1</v>
      </c>
      <c r="D13" s="128">
        <v>9614</v>
      </c>
    </row>
    <row r="14" spans="1:4" ht="20.25" customHeight="1">
      <c r="A14" s="150"/>
      <c r="B14" s="157" t="s">
        <v>540</v>
      </c>
      <c r="C14" s="130">
        <v>1</v>
      </c>
      <c r="D14" s="128">
        <v>23265.59</v>
      </c>
    </row>
    <row r="15" spans="1:4" ht="20.25" customHeight="1">
      <c r="A15" s="150"/>
      <c r="B15" s="157" t="s">
        <v>539</v>
      </c>
      <c r="C15" s="130">
        <v>1</v>
      </c>
      <c r="D15" s="128">
        <v>30000</v>
      </c>
    </row>
    <row r="16" spans="1:4" ht="14.25">
      <c r="A16" s="184" t="s">
        <v>194</v>
      </c>
      <c r="B16" s="185"/>
      <c r="C16" s="51" t="s">
        <v>118</v>
      </c>
      <c r="D16" s="121">
        <f>D9+D10+D11+D12+D13+D15+D14</f>
        <v>256295.59</v>
      </c>
    </row>
    <row r="18" spans="1:4" ht="14.25">
      <c r="A18" s="187" t="s">
        <v>249</v>
      </c>
      <c r="B18" s="187"/>
      <c r="C18" s="187"/>
      <c r="D18" s="187"/>
    </row>
    <row r="19" spans="1:4" ht="14.25">
      <c r="A19" s="186" t="s">
        <v>197</v>
      </c>
      <c r="B19" s="186"/>
      <c r="C19" s="109">
        <v>244</v>
      </c>
      <c r="D19" s="46"/>
    </row>
    <row r="21" spans="1:4" ht="14.25">
      <c r="A21" s="186" t="s">
        <v>196</v>
      </c>
      <c r="B21" s="186"/>
      <c r="C21" s="50" t="s">
        <v>398</v>
      </c>
      <c r="D21" s="46"/>
    </row>
    <row r="23" spans="1:4" ht="14.25">
      <c r="A23" s="188" t="s">
        <v>284</v>
      </c>
      <c r="B23" s="188"/>
      <c r="C23" s="188"/>
      <c r="D23" s="188"/>
    </row>
    <row r="24" spans="1:4" ht="28.5">
      <c r="A24" s="110" t="s">
        <v>184</v>
      </c>
      <c r="B24" s="111" t="s">
        <v>198</v>
      </c>
      <c r="C24" s="111" t="s">
        <v>280</v>
      </c>
      <c r="D24" s="111" t="s">
        <v>281</v>
      </c>
    </row>
    <row r="25" spans="1:4" ht="14.25">
      <c r="A25" s="44">
        <v>1</v>
      </c>
      <c r="B25" s="44">
        <v>2</v>
      </c>
      <c r="C25" s="44">
        <v>3</v>
      </c>
      <c r="D25" s="44">
        <v>4</v>
      </c>
    </row>
    <row r="26" spans="1:4" ht="14.25">
      <c r="A26" s="56"/>
      <c r="B26" s="36" t="s">
        <v>462</v>
      </c>
      <c r="C26" s="130">
        <v>2</v>
      </c>
      <c r="D26" s="128">
        <v>36600</v>
      </c>
    </row>
    <row r="27" spans="1:4" ht="14.25">
      <c r="A27" s="184" t="s">
        <v>194</v>
      </c>
      <c r="B27" s="185"/>
      <c r="C27" s="110" t="s">
        <v>118</v>
      </c>
      <c r="D27" s="121">
        <f>D26</f>
        <v>36600</v>
      </c>
    </row>
  </sheetData>
  <sheetProtection/>
  <mergeCells count="10">
    <mergeCell ref="A19:B19"/>
    <mergeCell ref="A21:B21"/>
    <mergeCell ref="A23:D23"/>
    <mergeCell ref="A27:B27"/>
    <mergeCell ref="A1:D1"/>
    <mergeCell ref="A2:B2"/>
    <mergeCell ref="A4:B4"/>
    <mergeCell ref="A6:D6"/>
    <mergeCell ref="A16:B16"/>
    <mergeCell ref="A18:D1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115" zoomScaleNormal="115" zoomScalePageLayoutView="0" workbookViewId="0" topLeftCell="A1">
      <selection activeCell="B22" sqref="B22:E23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5" width="20.16015625" style="43" customWidth="1"/>
    <col min="6" max="16384" width="9.33203125" style="43" customWidth="1"/>
  </cols>
  <sheetData>
    <row r="1" spans="1:5" ht="24" customHeight="1">
      <c r="A1" s="187" t="s">
        <v>249</v>
      </c>
      <c r="B1" s="187"/>
      <c r="C1" s="187"/>
      <c r="D1" s="187"/>
      <c r="E1" s="187"/>
    </row>
    <row r="2" spans="1:5" ht="20.25" customHeight="1">
      <c r="A2" s="186" t="s">
        <v>197</v>
      </c>
      <c r="B2" s="186"/>
      <c r="C2" s="109">
        <v>244</v>
      </c>
      <c r="D2" s="46"/>
      <c r="E2" s="46"/>
    </row>
    <row r="4" spans="1:5" ht="20.25" customHeight="1">
      <c r="A4" s="186" t="s">
        <v>196</v>
      </c>
      <c r="B4" s="186"/>
      <c r="C4" s="50" t="s">
        <v>463</v>
      </c>
      <c r="D4" s="46"/>
      <c r="E4" s="46"/>
    </row>
    <row r="6" spans="1:5" ht="20.25" customHeight="1">
      <c r="A6" s="188" t="s">
        <v>286</v>
      </c>
      <c r="B6" s="188"/>
      <c r="C6" s="188"/>
      <c r="D6" s="188"/>
      <c r="E6" s="188"/>
    </row>
    <row r="7" spans="1:5" ht="56.25" customHeight="1">
      <c r="A7" s="51" t="s">
        <v>184</v>
      </c>
      <c r="B7" s="35" t="s">
        <v>198</v>
      </c>
      <c r="C7" s="35" t="s">
        <v>268</v>
      </c>
      <c r="D7" s="35" t="s">
        <v>285</v>
      </c>
      <c r="E7" s="35" t="s">
        <v>257</v>
      </c>
    </row>
    <row r="8" spans="1:5" ht="14.2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20.25" customHeight="1">
      <c r="A9" s="58"/>
      <c r="B9" s="56" t="s">
        <v>464</v>
      </c>
      <c r="C9" s="123">
        <v>1</v>
      </c>
      <c r="D9" s="51"/>
      <c r="E9" s="51">
        <v>470000</v>
      </c>
    </row>
    <row r="10" spans="1:5" ht="20.25" customHeight="1">
      <c r="A10" s="56"/>
      <c r="B10" s="48"/>
      <c r="C10" s="56"/>
      <c r="D10" s="56"/>
      <c r="E10" s="56"/>
    </row>
    <row r="11" spans="1:5" ht="20.25" customHeight="1">
      <c r="A11" s="56"/>
      <c r="B11" s="48"/>
      <c r="C11" s="56"/>
      <c r="D11" s="56"/>
      <c r="E11" s="56"/>
    </row>
    <row r="12" spans="1:5" ht="14.25">
      <c r="A12" s="184" t="s">
        <v>194</v>
      </c>
      <c r="B12" s="185"/>
      <c r="C12" s="51" t="s">
        <v>118</v>
      </c>
      <c r="D12" s="51" t="s">
        <v>118</v>
      </c>
      <c r="E12" s="51">
        <f>E9</f>
        <v>470000</v>
      </c>
    </row>
    <row r="14" spans="1:5" ht="14.25">
      <c r="A14" s="187" t="s">
        <v>249</v>
      </c>
      <c r="B14" s="187"/>
      <c r="C14" s="187"/>
      <c r="D14" s="187"/>
      <c r="E14" s="187"/>
    </row>
    <row r="15" spans="1:5" ht="14.25">
      <c r="A15" s="186" t="s">
        <v>197</v>
      </c>
      <c r="B15" s="186"/>
      <c r="C15" s="109">
        <v>244</v>
      </c>
      <c r="D15" s="46"/>
      <c r="E15" s="46"/>
    </row>
    <row r="17" spans="1:5" ht="14.25">
      <c r="A17" s="186" t="s">
        <v>196</v>
      </c>
      <c r="B17" s="186"/>
      <c r="C17" s="50" t="s">
        <v>398</v>
      </c>
      <c r="D17" s="46"/>
      <c r="E17" s="46"/>
    </row>
    <row r="19" spans="1:5" ht="14.25">
      <c r="A19" s="188" t="s">
        <v>286</v>
      </c>
      <c r="B19" s="188"/>
      <c r="C19" s="188"/>
      <c r="D19" s="188"/>
      <c r="E19" s="188"/>
    </row>
    <row r="20" spans="1:5" ht="28.5">
      <c r="A20" s="110" t="s">
        <v>184</v>
      </c>
      <c r="B20" s="111" t="s">
        <v>198</v>
      </c>
      <c r="C20" s="111" t="s">
        <v>268</v>
      </c>
      <c r="D20" s="111" t="s">
        <v>285</v>
      </c>
      <c r="E20" s="111" t="s">
        <v>257</v>
      </c>
    </row>
    <row r="21" spans="1:5" ht="14.25">
      <c r="A21" s="44">
        <v>1</v>
      </c>
      <c r="B21" s="44">
        <v>2</v>
      </c>
      <c r="C21" s="44">
        <v>3</v>
      </c>
      <c r="D21" s="44">
        <v>4</v>
      </c>
      <c r="E21" s="44">
        <v>5</v>
      </c>
    </row>
    <row r="22" spans="1:5" ht="14.25">
      <c r="A22" s="58"/>
      <c r="B22" s="56"/>
      <c r="C22" s="123"/>
      <c r="D22" s="110"/>
      <c r="E22" s="127"/>
    </row>
    <row r="23" spans="1:5" ht="14.25">
      <c r="A23" s="56"/>
      <c r="B23" s="48"/>
      <c r="C23" s="56"/>
      <c r="D23" s="56"/>
      <c r="E23" s="58"/>
    </row>
    <row r="24" spans="1:5" ht="14.25">
      <c r="A24" s="184" t="s">
        <v>194</v>
      </c>
      <c r="B24" s="185"/>
      <c r="C24" s="110" t="s">
        <v>118</v>
      </c>
      <c r="D24" s="110" t="s">
        <v>118</v>
      </c>
      <c r="E24" s="110">
        <f>E22+E23</f>
        <v>0</v>
      </c>
    </row>
  </sheetData>
  <sheetProtection/>
  <mergeCells count="10">
    <mergeCell ref="A24:B24"/>
    <mergeCell ref="A2:B2"/>
    <mergeCell ref="A4:B4"/>
    <mergeCell ref="A12:B12"/>
    <mergeCell ref="A1:E1"/>
    <mergeCell ref="A6:E6"/>
    <mergeCell ref="A14:E14"/>
    <mergeCell ref="A15:B15"/>
    <mergeCell ref="A17:B17"/>
    <mergeCell ref="A19:E19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="115" zoomScaleNormal="115" zoomScalePageLayoutView="0" workbookViewId="0" topLeftCell="A31">
      <selection activeCell="B49" sqref="B49:F52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1.16015625" style="43" customWidth="1"/>
    <col min="4" max="6" width="20.16015625" style="43" customWidth="1"/>
    <col min="7" max="16384" width="9.33203125" style="43" customWidth="1"/>
  </cols>
  <sheetData>
    <row r="1" spans="1:6" ht="24" customHeight="1">
      <c r="A1" s="187" t="s">
        <v>249</v>
      </c>
      <c r="B1" s="187"/>
      <c r="C1" s="187"/>
      <c r="D1" s="187"/>
      <c r="E1" s="187"/>
      <c r="F1" s="187"/>
    </row>
    <row r="2" spans="1:6" ht="20.25" customHeight="1">
      <c r="A2" s="186" t="s">
        <v>197</v>
      </c>
      <c r="B2" s="186"/>
      <c r="C2" s="59" t="s">
        <v>465</v>
      </c>
      <c r="D2" s="46"/>
      <c r="E2" s="46"/>
      <c r="F2" s="46"/>
    </row>
    <row r="4" spans="1:6" ht="20.25" customHeight="1">
      <c r="A4" s="186" t="s">
        <v>196</v>
      </c>
      <c r="B4" s="186"/>
      <c r="C4" s="59" t="s">
        <v>397</v>
      </c>
      <c r="D4" s="50"/>
      <c r="E4" s="46"/>
      <c r="F4" s="46"/>
    </row>
    <row r="6" spans="1:6" ht="20.25" customHeight="1">
      <c r="A6" s="188" t="s">
        <v>287</v>
      </c>
      <c r="B6" s="188"/>
      <c r="C6" s="188"/>
      <c r="D6" s="188"/>
      <c r="E6" s="188"/>
      <c r="F6" s="188"/>
    </row>
    <row r="7" spans="1:6" ht="56.25" customHeight="1">
      <c r="A7" s="51" t="s">
        <v>184</v>
      </c>
      <c r="B7" s="35" t="s">
        <v>198</v>
      </c>
      <c r="C7" s="35" t="s">
        <v>288</v>
      </c>
      <c r="D7" s="35" t="s">
        <v>268</v>
      </c>
      <c r="E7" s="35" t="s">
        <v>289</v>
      </c>
      <c r="F7" s="35" t="s">
        <v>290</v>
      </c>
    </row>
    <row r="8" spans="1:6" ht="14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</row>
    <row r="9" spans="1:6" ht="30.75" customHeight="1">
      <c r="A9" s="56" t="s">
        <v>29</v>
      </c>
      <c r="B9" s="36" t="s">
        <v>466</v>
      </c>
      <c r="C9" s="56"/>
      <c r="D9" s="51"/>
      <c r="E9" s="51"/>
      <c r="F9" s="131">
        <v>663960</v>
      </c>
    </row>
    <row r="10" spans="1:6" ht="30" customHeight="1">
      <c r="A10" s="56" t="s">
        <v>30</v>
      </c>
      <c r="B10" s="36" t="s">
        <v>467</v>
      </c>
      <c r="C10" s="48"/>
      <c r="D10" s="56"/>
      <c r="E10" s="56"/>
      <c r="F10" s="56" t="s">
        <v>553</v>
      </c>
    </row>
    <row r="11" spans="1:6" ht="30" customHeight="1">
      <c r="A11" s="56" t="s">
        <v>31</v>
      </c>
      <c r="B11" s="36" t="s">
        <v>542</v>
      </c>
      <c r="C11" s="48"/>
      <c r="D11" s="56"/>
      <c r="E11" s="56"/>
      <c r="F11" s="56" t="s">
        <v>543</v>
      </c>
    </row>
    <row r="12" spans="1:6" ht="35.25" customHeight="1">
      <c r="A12" s="56" t="s">
        <v>32</v>
      </c>
      <c r="B12" s="36" t="s">
        <v>468</v>
      </c>
      <c r="C12" s="48"/>
      <c r="D12" s="56"/>
      <c r="E12" s="56"/>
      <c r="F12" s="56" t="s">
        <v>541</v>
      </c>
    </row>
    <row r="13" spans="1:6" ht="35.25" customHeight="1">
      <c r="A13" s="56" t="s">
        <v>33</v>
      </c>
      <c r="B13" s="36" t="s">
        <v>544</v>
      </c>
      <c r="C13" s="48"/>
      <c r="D13" s="56"/>
      <c r="E13" s="56"/>
      <c r="F13" s="56" t="s">
        <v>545</v>
      </c>
    </row>
    <row r="14" spans="1:6" ht="35.25" customHeight="1">
      <c r="A14" s="56" t="s">
        <v>34</v>
      </c>
      <c r="B14" s="36" t="s">
        <v>546</v>
      </c>
      <c r="C14" s="48"/>
      <c r="D14" s="56"/>
      <c r="E14" s="56"/>
      <c r="F14" s="56" t="s">
        <v>552</v>
      </c>
    </row>
    <row r="15" spans="1:6" ht="35.25" customHeight="1">
      <c r="A15" s="56" t="s">
        <v>35</v>
      </c>
      <c r="B15" s="36" t="s">
        <v>547</v>
      </c>
      <c r="C15" s="48"/>
      <c r="D15" s="56"/>
      <c r="E15" s="56"/>
      <c r="F15" s="56" t="s">
        <v>551</v>
      </c>
    </row>
    <row r="16" spans="1:6" ht="35.25" customHeight="1">
      <c r="A16" s="56" t="s">
        <v>36</v>
      </c>
      <c r="B16" s="36" t="s">
        <v>548</v>
      </c>
      <c r="C16" s="48"/>
      <c r="D16" s="56"/>
      <c r="E16" s="56"/>
      <c r="F16" s="56" t="s">
        <v>550</v>
      </c>
    </row>
    <row r="17" spans="1:6" ht="35.25" customHeight="1">
      <c r="A17" s="56" t="s">
        <v>37</v>
      </c>
      <c r="B17" s="36" t="s">
        <v>492</v>
      </c>
      <c r="C17" s="48"/>
      <c r="D17" s="56"/>
      <c r="E17" s="56"/>
      <c r="F17" s="56" t="s">
        <v>549</v>
      </c>
    </row>
    <row r="18" spans="1:6" ht="14.25">
      <c r="A18" s="184" t="s">
        <v>194</v>
      </c>
      <c r="B18" s="185"/>
      <c r="C18" s="51" t="s">
        <v>118</v>
      </c>
      <c r="D18" s="51" t="s">
        <v>118</v>
      </c>
      <c r="E18" s="51" t="s">
        <v>118</v>
      </c>
      <c r="F18" s="121">
        <f>F9+F10+F12+F13+F14+F15+F16+F17+F11</f>
        <v>1242075</v>
      </c>
    </row>
    <row r="20" spans="1:6" ht="14.25">
      <c r="A20" s="187" t="s">
        <v>249</v>
      </c>
      <c r="B20" s="187"/>
      <c r="C20" s="187"/>
      <c r="D20" s="187"/>
      <c r="E20" s="187"/>
      <c r="F20" s="187"/>
    </row>
    <row r="21" spans="1:6" ht="14.25">
      <c r="A21" s="186" t="s">
        <v>197</v>
      </c>
      <c r="B21" s="186"/>
      <c r="C21" s="59" t="s">
        <v>465</v>
      </c>
      <c r="D21" s="46"/>
      <c r="E21" s="46"/>
      <c r="F21" s="46"/>
    </row>
    <row r="23" spans="1:6" ht="14.25">
      <c r="A23" s="186" t="s">
        <v>196</v>
      </c>
      <c r="B23" s="186"/>
      <c r="C23" s="59" t="s">
        <v>398</v>
      </c>
      <c r="D23" s="50"/>
      <c r="E23" s="46"/>
      <c r="F23" s="46"/>
    </row>
    <row r="25" spans="1:6" ht="14.25">
      <c r="A25" s="188" t="s">
        <v>287</v>
      </c>
      <c r="B25" s="188"/>
      <c r="C25" s="188"/>
      <c r="D25" s="188"/>
      <c r="E25" s="188"/>
      <c r="F25" s="188"/>
    </row>
    <row r="26" spans="1:6" ht="28.5">
      <c r="A26" s="110" t="s">
        <v>184</v>
      </c>
      <c r="B26" s="111" t="s">
        <v>198</v>
      </c>
      <c r="C26" s="111" t="s">
        <v>288</v>
      </c>
      <c r="D26" s="111" t="s">
        <v>268</v>
      </c>
      <c r="E26" s="111" t="s">
        <v>289</v>
      </c>
      <c r="F26" s="111" t="s">
        <v>290</v>
      </c>
    </row>
    <row r="27" spans="1:6" ht="14.25">
      <c r="A27" s="44">
        <v>1</v>
      </c>
      <c r="B27" s="44">
        <v>2</v>
      </c>
      <c r="C27" s="44">
        <v>3</v>
      </c>
      <c r="D27" s="44">
        <v>4</v>
      </c>
      <c r="E27" s="44">
        <v>5</v>
      </c>
      <c r="F27" s="44">
        <v>6</v>
      </c>
    </row>
    <row r="28" spans="1:6" ht="28.5">
      <c r="A28" s="56" t="s">
        <v>29</v>
      </c>
      <c r="B28" s="36" t="s">
        <v>469</v>
      </c>
      <c r="C28" s="44"/>
      <c r="D28" s="44"/>
      <c r="E28" s="44"/>
      <c r="F28" s="133">
        <v>90000</v>
      </c>
    </row>
    <row r="29" spans="1:6" ht="28.5">
      <c r="A29" s="56" t="s">
        <v>30</v>
      </c>
      <c r="B29" s="36" t="s">
        <v>470</v>
      </c>
      <c r="C29" s="44"/>
      <c r="D29" s="44"/>
      <c r="E29" s="44"/>
      <c r="F29" s="133">
        <v>93000</v>
      </c>
    </row>
    <row r="30" spans="1:6" ht="28.5">
      <c r="A30" s="56" t="s">
        <v>31</v>
      </c>
      <c r="B30" s="36" t="s">
        <v>471</v>
      </c>
      <c r="C30" s="44"/>
      <c r="D30" s="44"/>
      <c r="E30" s="44"/>
      <c r="F30" s="133">
        <v>12000</v>
      </c>
    </row>
    <row r="31" spans="1:6" ht="42.75">
      <c r="A31" s="122">
        <v>4</v>
      </c>
      <c r="B31" s="36" t="s">
        <v>466</v>
      </c>
      <c r="C31" s="56"/>
      <c r="D31" s="110"/>
      <c r="E31" s="110"/>
      <c r="F31" s="134">
        <v>563380</v>
      </c>
    </row>
    <row r="32" spans="1:6" ht="28.5">
      <c r="A32" s="122">
        <v>5</v>
      </c>
      <c r="B32" s="36" t="s">
        <v>467</v>
      </c>
      <c r="C32" s="48"/>
      <c r="D32" s="56"/>
      <c r="E32" s="56"/>
      <c r="F32" s="132">
        <v>255000</v>
      </c>
    </row>
    <row r="33" spans="1:6" ht="28.5">
      <c r="A33" s="122">
        <v>6</v>
      </c>
      <c r="B33" s="36" t="s">
        <v>468</v>
      </c>
      <c r="C33" s="48"/>
      <c r="D33" s="56"/>
      <c r="E33" s="56"/>
      <c r="F33" s="132">
        <v>200000</v>
      </c>
    </row>
    <row r="34" spans="1:6" ht="14.25">
      <c r="A34" s="135">
        <v>7</v>
      </c>
      <c r="B34" s="36" t="s">
        <v>472</v>
      </c>
      <c r="C34" s="48"/>
      <c r="D34" s="56"/>
      <c r="E34" s="56"/>
      <c r="F34" s="132">
        <v>76052.6</v>
      </c>
    </row>
    <row r="35" spans="1:6" ht="28.5">
      <c r="A35" s="135">
        <v>8</v>
      </c>
      <c r="B35" s="36" t="s">
        <v>473</v>
      </c>
      <c r="C35" s="48"/>
      <c r="D35" s="56"/>
      <c r="E35" s="56"/>
      <c r="F35" s="132"/>
    </row>
    <row r="36" spans="1:6" ht="14.25">
      <c r="A36" s="135">
        <v>9</v>
      </c>
      <c r="B36" s="36" t="s">
        <v>474</v>
      </c>
      <c r="C36" s="48"/>
      <c r="D36" s="56"/>
      <c r="E36" s="56"/>
      <c r="F36" s="132">
        <v>30000</v>
      </c>
    </row>
    <row r="37" spans="1:6" ht="14.25">
      <c r="A37" s="135">
        <v>10</v>
      </c>
      <c r="B37" s="36"/>
      <c r="C37" s="48"/>
      <c r="D37" s="56"/>
      <c r="E37" s="56"/>
      <c r="F37" s="132"/>
    </row>
    <row r="38" spans="1:6" ht="14.25">
      <c r="A38" s="135">
        <v>11</v>
      </c>
      <c r="B38" s="36"/>
      <c r="C38" s="48"/>
      <c r="D38" s="56"/>
      <c r="E38" s="56"/>
      <c r="F38" s="132"/>
    </row>
    <row r="39" spans="1:6" ht="14.25">
      <c r="A39" s="184" t="s">
        <v>194</v>
      </c>
      <c r="B39" s="185"/>
      <c r="C39" s="110" t="s">
        <v>118</v>
      </c>
      <c r="D39" s="110" t="s">
        <v>118</v>
      </c>
      <c r="E39" s="110" t="s">
        <v>118</v>
      </c>
      <c r="F39" s="136">
        <f>SUM(F28:F38)</f>
        <v>1319432.6</v>
      </c>
    </row>
    <row r="41" spans="1:6" ht="14.25">
      <c r="A41" s="187" t="s">
        <v>249</v>
      </c>
      <c r="B41" s="187"/>
      <c r="C41" s="187"/>
      <c r="D41" s="187"/>
      <c r="E41" s="187"/>
      <c r="F41" s="187"/>
    </row>
    <row r="42" spans="1:6" ht="14.25">
      <c r="A42" s="186" t="s">
        <v>197</v>
      </c>
      <c r="B42" s="186"/>
      <c r="C42" s="59" t="s">
        <v>488</v>
      </c>
      <c r="D42" s="46"/>
      <c r="E42" s="46"/>
      <c r="F42" s="46"/>
    </row>
    <row r="44" spans="1:6" ht="14.25">
      <c r="A44" s="186" t="s">
        <v>196</v>
      </c>
      <c r="B44" s="186"/>
      <c r="C44" s="59" t="s">
        <v>463</v>
      </c>
      <c r="D44" s="50" t="s">
        <v>489</v>
      </c>
      <c r="E44" s="46"/>
      <c r="F44" s="46"/>
    </row>
    <row r="46" spans="1:6" ht="14.25">
      <c r="A46" s="188" t="s">
        <v>287</v>
      </c>
      <c r="B46" s="188"/>
      <c r="C46" s="188"/>
      <c r="D46" s="188"/>
      <c r="E46" s="188"/>
      <c r="F46" s="188"/>
    </row>
    <row r="47" spans="1:6" ht="28.5">
      <c r="A47" s="148" t="s">
        <v>184</v>
      </c>
      <c r="B47" s="149" t="s">
        <v>198</v>
      </c>
      <c r="C47" s="149" t="s">
        <v>288</v>
      </c>
      <c r="D47" s="149" t="s">
        <v>268</v>
      </c>
      <c r="E47" s="149" t="s">
        <v>289</v>
      </c>
      <c r="F47" s="149" t="s">
        <v>290</v>
      </c>
    </row>
    <row r="48" spans="1:6" ht="14.25">
      <c r="A48" s="44">
        <v>1</v>
      </c>
      <c r="B48" s="44">
        <v>2</v>
      </c>
      <c r="C48" s="44">
        <v>3</v>
      </c>
      <c r="D48" s="44">
        <v>4</v>
      </c>
      <c r="E48" s="44">
        <v>5</v>
      </c>
      <c r="F48" s="44">
        <v>6</v>
      </c>
    </row>
    <row r="49" spans="1:6" ht="14.25">
      <c r="A49" s="56" t="s">
        <v>29</v>
      </c>
      <c r="B49" s="36"/>
      <c r="C49" s="56"/>
      <c r="D49" s="148"/>
      <c r="E49" s="148"/>
      <c r="F49" s="131"/>
    </row>
    <row r="50" spans="1:6" ht="14.25">
      <c r="A50" s="56" t="s">
        <v>30</v>
      </c>
      <c r="B50" s="36"/>
      <c r="C50" s="48"/>
      <c r="D50" s="56"/>
      <c r="E50" s="56"/>
      <c r="F50" s="56"/>
    </row>
    <row r="51" spans="1:6" ht="14.25">
      <c r="A51" s="56" t="s">
        <v>31</v>
      </c>
      <c r="B51" s="36"/>
      <c r="C51" s="48"/>
      <c r="D51" s="56"/>
      <c r="E51" s="56"/>
      <c r="F51" s="56"/>
    </row>
    <row r="52" spans="1:6" ht="14.25">
      <c r="A52" s="56" t="s">
        <v>32</v>
      </c>
      <c r="B52" s="36"/>
      <c r="C52" s="48"/>
      <c r="D52" s="56"/>
      <c r="E52" s="56"/>
      <c r="F52" s="56"/>
    </row>
    <row r="53" spans="1:6" ht="14.25">
      <c r="A53" s="184" t="s">
        <v>194</v>
      </c>
      <c r="B53" s="185"/>
      <c r="C53" s="148" t="s">
        <v>118</v>
      </c>
      <c r="D53" s="148" t="s">
        <v>118</v>
      </c>
      <c r="E53" s="148" t="s">
        <v>118</v>
      </c>
      <c r="F53" s="126">
        <f>F52+F51+F50+F49</f>
        <v>0</v>
      </c>
    </row>
  </sheetData>
  <sheetProtection/>
  <mergeCells count="15">
    <mergeCell ref="A41:F41"/>
    <mergeCell ref="A42:B42"/>
    <mergeCell ref="A44:B44"/>
    <mergeCell ref="A46:F46"/>
    <mergeCell ref="A53:B53"/>
    <mergeCell ref="A21:B21"/>
    <mergeCell ref="A23:B23"/>
    <mergeCell ref="A25:F25"/>
    <mergeCell ref="A39:B39"/>
    <mergeCell ref="A1:F1"/>
    <mergeCell ref="A2:B2"/>
    <mergeCell ref="A4:B4"/>
    <mergeCell ref="A6:F6"/>
    <mergeCell ref="A18:B18"/>
    <mergeCell ref="A20:F20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7"/>
  <sheetViews>
    <sheetView zoomScale="115" zoomScaleNormal="115" zoomScaleSheetLayoutView="100" zoomScalePageLayoutView="0" workbookViewId="0" topLeftCell="A1">
      <selection activeCell="AK57" sqref="AK57:AM57"/>
    </sheetView>
  </sheetViews>
  <sheetFormatPr defaultColWidth="1.0078125" defaultRowHeight="12" customHeight="1"/>
  <cols>
    <col min="1" max="16384" width="1.0078125" style="60" customWidth="1"/>
  </cols>
  <sheetData>
    <row r="1" s="62" customFormat="1" ht="9" customHeight="1">
      <c r="CS1" s="62" t="s">
        <v>350</v>
      </c>
    </row>
    <row r="2" s="62" customFormat="1" ht="9" customHeight="1">
      <c r="CS2" s="62" t="s">
        <v>349</v>
      </c>
    </row>
    <row r="3" s="62" customFormat="1" ht="9" customHeight="1">
      <c r="CS3" s="62" t="s">
        <v>348</v>
      </c>
    </row>
    <row r="4" s="62" customFormat="1" ht="9" customHeight="1">
      <c r="CS4" s="62" t="s">
        <v>347</v>
      </c>
    </row>
    <row r="5" s="62" customFormat="1" ht="3" customHeight="1"/>
    <row r="6" s="98" customFormat="1" ht="9" customHeight="1">
      <c r="CS6" s="98" t="s">
        <v>346</v>
      </c>
    </row>
    <row r="7" s="62" customFormat="1" ht="6" customHeight="1"/>
    <row r="8" spans="68:167" s="61" customFormat="1" ht="10.5" customHeight="1">
      <c r="BP8" s="270" t="s">
        <v>345</v>
      </c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0"/>
      <c r="EZ8" s="270"/>
      <c r="FA8" s="270"/>
      <c r="FB8" s="270"/>
      <c r="FC8" s="270"/>
      <c r="FD8" s="270"/>
      <c r="FE8" s="270"/>
      <c r="FF8" s="270"/>
      <c r="FG8" s="270"/>
      <c r="FH8" s="270"/>
      <c r="FI8" s="270"/>
      <c r="FJ8" s="270"/>
      <c r="FK8" s="270"/>
    </row>
    <row r="9" spans="68:167" s="61" customFormat="1" ht="10.5" customHeight="1">
      <c r="BP9" s="289" t="s">
        <v>493</v>
      </c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89"/>
      <c r="ED9" s="289"/>
      <c r="EE9" s="289"/>
      <c r="EF9" s="289"/>
      <c r="EG9" s="289"/>
      <c r="EH9" s="289"/>
      <c r="EI9" s="289"/>
      <c r="EJ9" s="289"/>
      <c r="EK9" s="289"/>
      <c r="EL9" s="289"/>
      <c r="EM9" s="289"/>
      <c r="EN9" s="289"/>
      <c r="EO9" s="289"/>
      <c r="EP9" s="289"/>
      <c r="EQ9" s="289"/>
      <c r="ER9" s="289"/>
      <c r="ES9" s="289"/>
      <c r="ET9" s="289"/>
      <c r="EU9" s="289"/>
      <c r="EV9" s="289"/>
      <c r="EW9" s="289"/>
      <c r="EX9" s="289"/>
      <c r="EY9" s="289"/>
      <c r="EZ9" s="289"/>
      <c r="FA9" s="289"/>
      <c r="FB9" s="289"/>
      <c r="FC9" s="289"/>
      <c r="FD9" s="289"/>
      <c r="FE9" s="289"/>
      <c r="FF9" s="289"/>
      <c r="FG9" s="289"/>
      <c r="FH9" s="289"/>
      <c r="FI9" s="289"/>
      <c r="FJ9" s="289"/>
      <c r="FK9" s="289"/>
    </row>
    <row r="10" spans="68:167" s="62" customFormat="1" ht="9.75" customHeight="1">
      <c r="BP10" s="258" t="s">
        <v>344</v>
      </c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8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8"/>
    </row>
    <row r="11" spans="68:167" s="61" customFormat="1" ht="10.5" customHeight="1">
      <c r="BP11" s="289" t="s">
        <v>494</v>
      </c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89"/>
      <c r="DG11" s="289"/>
      <c r="DH11" s="289"/>
      <c r="DI11" s="289"/>
      <c r="DJ11" s="289"/>
      <c r="DK11" s="289"/>
      <c r="DL11" s="289"/>
      <c r="DM11" s="289"/>
      <c r="DN11" s="289"/>
      <c r="DO11" s="289"/>
      <c r="DP11" s="289"/>
      <c r="DQ11" s="289"/>
      <c r="DR11" s="289"/>
      <c r="DS11" s="289"/>
      <c r="DT11" s="289"/>
      <c r="DU11" s="289"/>
      <c r="DV11" s="289"/>
      <c r="DW11" s="289"/>
      <c r="DX11" s="289"/>
      <c r="DY11" s="289"/>
      <c r="DZ11" s="289"/>
      <c r="EA11" s="289"/>
      <c r="EB11" s="289"/>
      <c r="EC11" s="289"/>
      <c r="ED11" s="289"/>
      <c r="EE11" s="289"/>
      <c r="EF11" s="289"/>
      <c r="EG11" s="289"/>
      <c r="EH11" s="289"/>
      <c r="EI11" s="289"/>
      <c r="EJ11" s="289"/>
      <c r="EK11" s="289"/>
      <c r="EL11" s="289"/>
      <c r="EM11" s="289"/>
      <c r="EN11" s="289"/>
      <c r="EO11" s="289"/>
      <c r="EP11" s="289"/>
      <c r="EQ11" s="289"/>
      <c r="ER11" s="289"/>
      <c r="ES11" s="289"/>
      <c r="ET11" s="289"/>
      <c r="EU11" s="289"/>
      <c r="EV11" s="289"/>
      <c r="EW11" s="289"/>
      <c r="EX11" s="289"/>
      <c r="EY11" s="289"/>
      <c r="EZ11" s="289"/>
      <c r="FA11" s="289"/>
      <c r="FB11" s="289"/>
      <c r="FC11" s="289"/>
      <c r="FD11" s="289"/>
      <c r="FE11" s="289"/>
      <c r="FF11" s="289"/>
      <c r="FG11" s="289"/>
      <c r="FH11" s="289"/>
      <c r="FI11" s="289"/>
      <c r="FJ11" s="289"/>
      <c r="FK11" s="289"/>
    </row>
    <row r="12" spans="68:167" s="62" customFormat="1" ht="9.75" customHeight="1">
      <c r="BP12" s="259" t="s">
        <v>343</v>
      </c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</row>
    <row r="13" spans="68:167" s="61" customFormat="1" ht="10.5" customHeight="1"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97"/>
      <c r="CM13" s="97"/>
      <c r="DT13" s="97"/>
      <c r="DU13" s="97"/>
      <c r="DV13" s="97"/>
      <c r="DW13" s="97"/>
      <c r="DX13" s="97"/>
      <c r="DY13" s="203" t="s">
        <v>495</v>
      </c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  <c r="FH13" s="203"/>
      <c r="FI13" s="203"/>
      <c r="FJ13" s="203"/>
      <c r="FK13" s="203"/>
    </row>
    <row r="14" spans="68:167" s="62" customFormat="1" ht="9.75" customHeight="1">
      <c r="BP14" s="259" t="s">
        <v>60</v>
      </c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96"/>
      <c r="CM14" s="96"/>
      <c r="DY14" s="258" t="s">
        <v>294</v>
      </c>
      <c r="DZ14" s="258"/>
      <c r="EA14" s="258"/>
      <c r="EB14" s="258"/>
      <c r="EC14" s="258"/>
      <c r="ED14" s="258"/>
      <c r="EE14" s="258"/>
      <c r="EF14" s="258"/>
      <c r="EG14" s="258"/>
      <c r="EH14" s="258"/>
      <c r="EI14" s="258"/>
      <c r="EJ14" s="258"/>
      <c r="EK14" s="258"/>
      <c r="EL14" s="258"/>
      <c r="EM14" s="258"/>
      <c r="EN14" s="258"/>
      <c r="EO14" s="258"/>
      <c r="EP14" s="258"/>
      <c r="EQ14" s="258"/>
      <c r="ER14" s="258"/>
      <c r="ES14" s="258"/>
      <c r="ET14" s="258"/>
      <c r="EU14" s="258"/>
      <c r="EV14" s="258"/>
      <c r="EW14" s="258"/>
      <c r="EX14" s="258"/>
      <c r="EY14" s="258"/>
      <c r="EZ14" s="258"/>
      <c r="FA14" s="258"/>
      <c r="FB14" s="258"/>
      <c r="FC14" s="258"/>
      <c r="FD14" s="258"/>
      <c r="FE14" s="258"/>
      <c r="FF14" s="258"/>
      <c r="FG14" s="258"/>
      <c r="FH14" s="258"/>
      <c r="FI14" s="258"/>
      <c r="FJ14" s="258"/>
      <c r="FK14" s="258"/>
    </row>
    <row r="15" spans="68:167" s="61" customFormat="1" ht="10.5" customHeight="1">
      <c r="BP15" s="73" t="s">
        <v>292</v>
      </c>
      <c r="BQ15" s="205"/>
      <c r="BR15" s="205"/>
      <c r="BS15" s="205"/>
      <c r="BT15" s="205"/>
      <c r="BU15" s="205"/>
      <c r="BV15" s="200" t="s">
        <v>292</v>
      </c>
      <c r="BW15" s="200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6">
        <v>20</v>
      </c>
      <c r="CV15" s="206"/>
      <c r="CW15" s="206"/>
      <c r="CX15" s="206"/>
      <c r="CY15" s="201"/>
      <c r="CZ15" s="201"/>
      <c r="DA15" s="201"/>
      <c r="DB15" s="200" t="s">
        <v>291</v>
      </c>
      <c r="DC15" s="200"/>
      <c r="DD15" s="200"/>
      <c r="FK15" s="73"/>
    </row>
    <row r="16" spans="2:154" s="95" customFormat="1" ht="15" customHeight="1">
      <c r="B16" s="302" t="s">
        <v>342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2"/>
      <c r="EC16" s="302"/>
      <c r="ED16" s="302"/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</row>
    <row r="17" spans="1:167" s="61" customFormat="1" ht="12" customHeight="1" thickBot="1">
      <c r="A17" s="94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I17" s="93" t="s">
        <v>341</v>
      </c>
      <c r="EJ17" s="301"/>
      <c r="EK17" s="301"/>
      <c r="EL17" s="301"/>
      <c r="EM17" s="301"/>
      <c r="EN17" s="92" t="s">
        <v>340</v>
      </c>
      <c r="EO17" s="92"/>
      <c r="EP17" s="92"/>
      <c r="EQ17" s="92"/>
      <c r="EZ17" s="298" t="s">
        <v>339</v>
      </c>
      <c r="FA17" s="299"/>
      <c r="FB17" s="299"/>
      <c r="FC17" s="299"/>
      <c r="FD17" s="299"/>
      <c r="FE17" s="299"/>
      <c r="FF17" s="299"/>
      <c r="FG17" s="299"/>
      <c r="FH17" s="299"/>
      <c r="FI17" s="299"/>
      <c r="FJ17" s="299"/>
      <c r="FK17" s="300"/>
    </row>
    <row r="18" spans="132:167" s="61" customFormat="1" ht="12" customHeight="1">
      <c r="EB18" s="92"/>
      <c r="EC18" s="92"/>
      <c r="ED18" s="92"/>
      <c r="EE18" s="92"/>
      <c r="EF18" s="91"/>
      <c r="EG18" s="91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5"/>
      <c r="ES18" s="75"/>
      <c r="ET18" s="75"/>
      <c r="EU18" s="75"/>
      <c r="EW18" s="74"/>
      <c r="EX18" s="75" t="s">
        <v>338</v>
      </c>
      <c r="EZ18" s="226" t="s">
        <v>337</v>
      </c>
      <c r="FA18" s="227"/>
      <c r="FB18" s="227"/>
      <c r="FC18" s="227"/>
      <c r="FD18" s="227"/>
      <c r="FE18" s="227"/>
      <c r="FF18" s="227"/>
      <c r="FG18" s="227"/>
      <c r="FH18" s="227"/>
      <c r="FI18" s="227"/>
      <c r="FJ18" s="227"/>
      <c r="FK18" s="228"/>
    </row>
    <row r="19" spans="43:167" s="61" customFormat="1" ht="10.5" customHeight="1">
      <c r="AQ19" s="73" t="s">
        <v>336</v>
      </c>
      <c r="AR19" s="205"/>
      <c r="AS19" s="205"/>
      <c r="AT19" s="205"/>
      <c r="AU19" s="205"/>
      <c r="AV19" s="205"/>
      <c r="AW19" s="200" t="s">
        <v>292</v>
      </c>
      <c r="AX19" s="200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6">
        <v>20</v>
      </c>
      <c r="BW19" s="206"/>
      <c r="BX19" s="206"/>
      <c r="BY19" s="206"/>
      <c r="BZ19" s="201"/>
      <c r="CA19" s="201"/>
      <c r="CB19" s="201"/>
      <c r="CC19" s="200" t="s">
        <v>291</v>
      </c>
      <c r="CD19" s="200"/>
      <c r="CE19" s="200"/>
      <c r="ER19" s="73"/>
      <c r="ES19" s="73"/>
      <c r="ET19" s="73"/>
      <c r="EU19" s="73"/>
      <c r="EX19" s="73" t="s">
        <v>335</v>
      </c>
      <c r="EZ19" s="229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1"/>
    </row>
    <row r="20" spans="1:167" s="61" customFormat="1" ht="10.5" customHeight="1">
      <c r="A20" s="61" t="s">
        <v>334</v>
      </c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8"/>
      <c r="DN20" s="288"/>
      <c r="DO20" s="288"/>
      <c r="DP20" s="288"/>
      <c r="DQ20" s="288"/>
      <c r="DR20" s="288"/>
      <c r="DS20" s="288"/>
      <c r="DT20" s="288"/>
      <c r="DU20" s="288"/>
      <c r="DV20" s="288"/>
      <c r="DW20" s="288"/>
      <c r="DX20" s="288"/>
      <c r="DY20" s="288"/>
      <c r="DZ20" s="288"/>
      <c r="EA20" s="288"/>
      <c r="EB20" s="288"/>
      <c r="EC20" s="288"/>
      <c r="ED20" s="288"/>
      <c r="EE20" s="288"/>
      <c r="EF20" s="288"/>
      <c r="EG20" s="288"/>
      <c r="EH20" s="288"/>
      <c r="EI20" s="288"/>
      <c r="EJ20" s="288"/>
      <c r="EK20" s="288"/>
      <c r="EL20" s="288"/>
      <c r="ER20" s="73"/>
      <c r="ES20" s="73"/>
      <c r="ET20" s="73"/>
      <c r="EU20" s="73"/>
      <c r="EX20" s="73"/>
      <c r="EZ20" s="232" t="s">
        <v>497</v>
      </c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4"/>
    </row>
    <row r="21" spans="1:167" s="61" customFormat="1" ht="10.5" customHeight="1">
      <c r="A21" s="61" t="s">
        <v>333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D21" s="289"/>
      <c r="DE21" s="289"/>
      <c r="DF21" s="289"/>
      <c r="DG21" s="289"/>
      <c r="DH21" s="289"/>
      <c r="DI21" s="289"/>
      <c r="DJ21" s="289"/>
      <c r="DK21" s="289"/>
      <c r="DL21" s="289"/>
      <c r="DM21" s="289"/>
      <c r="DN21" s="289"/>
      <c r="DO21" s="289"/>
      <c r="DP21" s="289"/>
      <c r="DQ21" s="289"/>
      <c r="DR21" s="289"/>
      <c r="DS21" s="289"/>
      <c r="DT21" s="289"/>
      <c r="DU21" s="289"/>
      <c r="DV21" s="289"/>
      <c r="DW21" s="289"/>
      <c r="DX21" s="289"/>
      <c r="DY21" s="289"/>
      <c r="DZ21" s="289"/>
      <c r="EA21" s="289"/>
      <c r="EB21" s="289"/>
      <c r="EC21" s="289"/>
      <c r="ED21" s="289"/>
      <c r="EE21" s="289"/>
      <c r="EF21" s="289"/>
      <c r="EG21" s="289"/>
      <c r="EH21" s="289"/>
      <c r="EI21" s="289"/>
      <c r="EJ21" s="289"/>
      <c r="EK21" s="289"/>
      <c r="EL21" s="289"/>
      <c r="ER21" s="73"/>
      <c r="ES21" s="73"/>
      <c r="ET21" s="73"/>
      <c r="EU21" s="73"/>
      <c r="EX21" s="73" t="s">
        <v>324</v>
      </c>
      <c r="EZ21" s="235"/>
      <c r="FA21" s="205"/>
      <c r="FB21" s="205"/>
      <c r="FC21" s="205"/>
      <c r="FD21" s="205"/>
      <c r="FE21" s="205"/>
      <c r="FF21" s="205"/>
      <c r="FG21" s="205"/>
      <c r="FH21" s="205"/>
      <c r="FI21" s="205"/>
      <c r="FJ21" s="205"/>
      <c r="FK21" s="236"/>
    </row>
    <row r="22" spans="1:167" s="61" customFormat="1" ht="3" customHeight="1" thickBo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R22" s="73"/>
      <c r="ES22" s="73"/>
      <c r="ET22" s="73"/>
      <c r="EU22" s="73"/>
      <c r="EX22" s="73"/>
      <c r="EZ22" s="232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4"/>
    </row>
    <row r="23" spans="1:167" s="61" customFormat="1" ht="10.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N23" s="84"/>
      <c r="AO23" s="90" t="s">
        <v>332</v>
      </c>
      <c r="AP23" s="84"/>
      <c r="AQ23" s="84"/>
      <c r="AR23" s="84"/>
      <c r="AY23" s="245" t="s">
        <v>496</v>
      </c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7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R23" s="73"/>
      <c r="ES23" s="73"/>
      <c r="ET23" s="73"/>
      <c r="EU23" s="73"/>
      <c r="EX23" s="73" t="s">
        <v>331</v>
      </c>
      <c r="EZ23" s="290"/>
      <c r="FA23" s="291"/>
      <c r="FB23" s="291"/>
      <c r="FC23" s="291"/>
      <c r="FD23" s="291"/>
      <c r="FE23" s="291"/>
      <c r="FF23" s="291"/>
      <c r="FG23" s="291"/>
      <c r="FH23" s="291"/>
      <c r="FI23" s="291"/>
      <c r="FJ23" s="291"/>
      <c r="FK23" s="292"/>
    </row>
    <row r="24" spans="1:167" s="61" customFormat="1" ht="3" customHeight="1" thickBo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Y24" s="248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50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R24" s="73"/>
      <c r="ES24" s="73"/>
      <c r="ET24" s="73"/>
      <c r="EU24" s="73"/>
      <c r="EX24" s="73"/>
      <c r="EZ24" s="235"/>
      <c r="FA24" s="205"/>
      <c r="FB24" s="205"/>
      <c r="FC24" s="205"/>
      <c r="FD24" s="205"/>
      <c r="FE24" s="205"/>
      <c r="FF24" s="205"/>
      <c r="FG24" s="205"/>
      <c r="FH24" s="205"/>
      <c r="FI24" s="205"/>
      <c r="FJ24" s="205"/>
      <c r="FK24" s="236"/>
    </row>
    <row r="25" spans="1:167" s="61" customFormat="1" ht="10.5" customHeight="1">
      <c r="A25" s="61" t="s">
        <v>330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O25" s="293" t="s">
        <v>501</v>
      </c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R25" s="73"/>
      <c r="ES25" s="73"/>
      <c r="ET25" s="73"/>
      <c r="EU25" s="73"/>
      <c r="EX25" s="75" t="s">
        <v>329</v>
      </c>
      <c r="EZ25" s="229" t="s">
        <v>498</v>
      </c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1"/>
    </row>
    <row r="26" spans="1:167" s="61" customFormat="1" ht="10.5" customHeight="1">
      <c r="A26" s="61" t="s">
        <v>326</v>
      </c>
      <c r="AO26" s="294" t="s">
        <v>494</v>
      </c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294"/>
      <c r="DX26" s="294"/>
      <c r="DY26" s="294"/>
      <c r="DZ26" s="294"/>
      <c r="EA26" s="294"/>
      <c r="EB26" s="294"/>
      <c r="EC26" s="294"/>
      <c r="ED26" s="294"/>
      <c r="EE26" s="294"/>
      <c r="EF26" s="294"/>
      <c r="EG26" s="294"/>
      <c r="EH26" s="294"/>
      <c r="EI26" s="294"/>
      <c r="EJ26" s="294"/>
      <c r="EK26" s="294"/>
      <c r="EL26" s="294"/>
      <c r="ER26" s="73"/>
      <c r="ES26" s="73"/>
      <c r="ET26" s="73"/>
      <c r="EU26" s="73"/>
      <c r="EX26" s="73"/>
      <c r="EZ26" s="232"/>
      <c r="FA26" s="233"/>
      <c r="FB26" s="233"/>
      <c r="FC26" s="233"/>
      <c r="FD26" s="233"/>
      <c r="FE26" s="233"/>
      <c r="FF26" s="233"/>
      <c r="FG26" s="233"/>
      <c r="FH26" s="233"/>
      <c r="FI26" s="233"/>
      <c r="FJ26" s="233"/>
      <c r="FK26" s="234"/>
    </row>
    <row r="27" spans="1:167" s="61" customFormat="1" ht="10.5" customHeight="1">
      <c r="A27" s="61" t="s">
        <v>328</v>
      </c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R27" s="73"/>
      <c r="ES27" s="73"/>
      <c r="ET27" s="73"/>
      <c r="EU27" s="73"/>
      <c r="EX27" s="73" t="s">
        <v>327</v>
      </c>
      <c r="EZ27" s="212" t="s">
        <v>499</v>
      </c>
      <c r="FA27" s="213"/>
      <c r="FB27" s="213"/>
      <c r="FC27" s="213"/>
      <c r="FD27" s="213"/>
      <c r="FE27" s="213"/>
      <c r="FF27" s="213"/>
      <c r="FG27" s="213"/>
      <c r="FH27" s="213"/>
      <c r="FI27" s="213"/>
      <c r="FJ27" s="213"/>
      <c r="FK27" s="214"/>
    </row>
    <row r="28" spans="1:167" s="61" customFormat="1" ht="10.5" customHeight="1">
      <c r="A28" s="61" t="s">
        <v>326</v>
      </c>
      <c r="AO28" s="294" t="s">
        <v>502</v>
      </c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4"/>
      <c r="CX28" s="294"/>
      <c r="CY28" s="294"/>
      <c r="CZ28" s="294"/>
      <c r="DA28" s="294"/>
      <c r="DB28" s="294"/>
      <c r="DC28" s="294"/>
      <c r="DD28" s="294"/>
      <c r="DE28" s="294"/>
      <c r="DF28" s="294"/>
      <c r="DG28" s="294"/>
      <c r="DH28" s="294"/>
      <c r="DI28" s="294"/>
      <c r="DJ28" s="294"/>
      <c r="DK28" s="294"/>
      <c r="DL28" s="294"/>
      <c r="DM28" s="294"/>
      <c r="DN28" s="294"/>
      <c r="DO28" s="294"/>
      <c r="DP28" s="294"/>
      <c r="DQ28" s="294"/>
      <c r="DR28" s="294"/>
      <c r="DS28" s="294"/>
      <c r="DT28" s="294"/>
      <c r="DU28" s="294"/>
      <c r="DV28" s="294"/>
      <c r="DW28" s="294"/>
      <c r="DX28" s="294"/>
      <c r="DY28" s="294"/>
      <c r="DZ28" s="294"/>
      <c r="EA28" s="294"/>
      <c r="EB28" s="294"/>
      <c r="EC28" s="294"/>
      <c r="ED28" s="294"/>
      <c r="EE28" s="294"/>
      <c r="EF28" s="294"/>
      <c r="EG28" s="294"/>
      <c r="EH28" s="294"/>
      <c r="EI28" s="294"/>
      <c r="EJ28" s="294"/>
      <c r="EK28" s="294"/>
      <c r="EL28" s="294"/>
      <c r="EN28" s="74"/>
      <c r="EO28" s="74"/>
      <c r="EP28" s="74"/>
      <c r="EQ28" s="74"/>
      <c r="ER28" s="75"/>
      <c r="ES28" s="75"/>
      <c r="ET28" s="75"/>
      <c r="EU28" s="75"/>
      <c r="EW28" s="74"/>
      <c r="EZ28" s="232" t="s">
        <v>500</v>
      </c>
      <c r="FA28" s="233"/>
      <c r="FB28" s="233"/>
      <c r="FC28" s="233"/>
      <c r="FD28" s="233"/>
      <c r="FE28" s="233"/>
      <c r="FF28" s="233"/>
      <c r="FG28" s="233"/>
      <c r="FH28" s="233"/>
      <c r="FI28" s="233"/>
      <c r="FJ28" s="233"/>
      <c r="FK28" s="234"/>
    </row>
    <row r="29" spans="1:167" s="61" customFormat="1" ht="10.5" customHeight="1">
      <c r="A29" s="61" t="s">
        <v>325</v>
      </c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N29" s="74"/>
      <c r="EO29" s="74"/>
      <c r="EP29" s="74"/>
      <c r="EQ29" s="74"/>
      <c r="ER29" s="75"/>
      <c r="ES29" s="75"/>
      <c r="ET29" s="75"/>
      <c r="EU29" s="75"/>
      <c r="EW29" s="74"/>
      <c r="EX29" s="73" t="s">
        <v>324</v>
      </c>
      <c r="EZ29" s="235"/>
      <c r="FA29" s="205"/>
      <c r="FB29" s="205"/>
      <c r="FC29" s="205"/>
      <c r="FD29" s="205"/>
      <c r="FE29" s="205"/>
      <c r="FF29" s="205"/>
      <c r="FG29" s="205"/>
      <c r="FH29" s="205"/>
      <c r="FI29" s="205"/>
      <c r="FJ29" s="205"/>
      <c r="FK29" s="236"/>
    </row>
    <row r="30" spans="1:167" s="61" customFormat="1" ht="10.5" customHeight="1">
      <c r="A30" s="61" t="s">
        <v>323</v>
      </c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74"/>
      <c r="EK30" s="74"/>
      <c r="EL30" s="74"/>
      <c r="EM30" s="74"/>
      <c r="EN30" s="74"/>
      <c r="EO30" s="74"/>
      <c r="EP30" s="74"/>
      <c r="EQ30" s="74"/>
      <c r="ER30" s="75"/>
      <c r="ES30" s="75"/>
      <c r="ET30" s="75"/>
      <c r="EU30" s="75"/>
      <c r="EW30" s="74"/>
      <c r="EX30" s="73" t="s">
        <v>322</v>
      </c>
      <c r="EZ30" s="212" t="s">
        <v>8</v>
      </c>
      <c r="FA30" s="213"/>
      <c r="FB30" s="213"/>
      <c r="FC30" s="213"/>
      <c r="FD30" s="213"/>
      <c r="FE30" s="213"/>
      <c r="FF30" s="213"/>
      <c r="FG30" s="213"/>
      <c r="FH30" s="213"/>
      <c r="FI30" s="213"/>
      <c r="FJ30" s="213"/>
      <c r="FK30" s="214"/>
    </row>
    <row r="31" spans="12:167" s="61" customFormat="1" ht="10.5" customHeight="1" thickBot="1"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74"/>
      <c r="EK31" s="74"/>
      <c r="EL31" s="74"/>
      <c r="EM31" s="74"/>
      <c r="EN31" s="74"/>
      <c r="EO31" s="74"/>
      <c r="EP31" s="74"/>
      <c r="EQ31" s="74"/>
      <c r="ER31" s="75"/>
      <c r="ES31" s="75"/>
      <c r="ET31" s="75"/>
      <c r="EU31" s="75"/>
      <c r="EW31" s="74"/>
      <c r="EX31" s="73" t="s">
        <v>321</v>
      </c>
      <c r="EZ31" s="237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9"/>
    </row>
    <row r="32" spans="12:167" s="62" customFormat="1" ht="10.5" customHeight="1" thickBot="1">
      <c r="L32" s="259" t="s">
        <v>320</v>
      </c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7"/>
      <c r="EK32" s="87"/>
      <c r="EL32" s="87"/>
      <c r="EM32" s="87"/>
      <c r="EN32" s="87"/>
      <c r="EO32" s="87"/>
      <c r="EP32" s="87"/>
      <c r="EQ32" s="87"/>
      <c r="ER32" s="88"/>
      <c r="ES32" s="88"/>
      <c r="ET32" s="88"/>
      <c r="EU32" s="88"/>
      <c r="EW32" s="87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</row>
    <row r="33" spans="50:167" s="61" customFormat="1" ht="12" thickBot="1">
      <c r="AX33" s="85"/>
      <c r="AY33" s="85"/>
      <c r="AZ33" s="85"/>
      <c r="BA33" s="85"/>
      <c r="BB33" s="85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CB33" s="83"/>
      <c r="CC33" s="83"/>
      <c r="CD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I33" s="83"/>
      <c r="EL33" s="75" t="s">
        <v>57</v>
      </c>
      <c r="EN33" s="209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0"/>
      <c r="FE33" s="210"/>
      <c r="FF33" s="210"/>
      <c r="FG33" s="210"/>
      <c r="FH33" s="210"/>
      <c r="FI33" s="210"/>
      <c r="FJ33" s="210"/>
      <c r="FK33" s="211"/>
    </row>
    <row r="34" spans="1:167" s="61" customFormat="1" ht="4.5" customHeight="1">
      <c r="A34" s="84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74"/>
      <c r="EK34" s="74"/>
      <c r="EL34" s="74"/>
      <c r="EM34" s="74"/>
      <c r="EN34" s="74"/>
      <c r="EO34" s="74"/>
      <c r="EP34" s="74"/>
      <c r="EQ34" s="74"/>
      <c r="ER34" s="75"/>
      <c r="ES34" s="75"/>
      <c r="ET34" s="75"/>
      <c r="EU34" s="75"/>
      <c r="EW34" s="74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</row>
    <row r="35" spans="1:167" s="61" customFormat="1" ht="10.5" customHeight="1">
      <c r="A35" s="264" t="s">
        <v>319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6" t="s">
        <v>318</v>
      </c>
      <c r="AF35" s="265"/>
      <c r="AG35" s="265"/>
      <c r="AH35" s="265"/>
      <c r="AI35" s="265"/>
      <c r="AJ35" s="265"/>
      <c r="AK35" s="265"/>
      <c r="AL35" s="265"/>
      <c r="AM35" s="265"/>
      <c r="AN35" s="265"/>
      <c r="AO35" s="267" t="s">
        <v>317</v>
      </c>
      <c r="AP35" s="268"/>
      <c r="AQ35" s="268"/>
      <c r="AR35" s="268"/>
      <c r="AS35" s="268"/>
      <c r="AT35" s="268"/>
      <c r="AU35" s="268"/>
      <c r="AV35" s="268"/>
      <c r="AW35" s="268"/>
      <c r="AX35" s="268"/>
      <c r="AY35" s="266" t="s">
        <v>316</v>
      </c>
      <c r="AZ35" s="265"/>
      <c r="BA35" s="265"/>
      <c r="BB35" s="265"/>
      <c r="BC35" s="265"/>
      <c r="BD35" s="265"/>
      <c r="BE35" s="265"/>
      <c r="BF35" s="265"/>
      <c r="BG35" s="265"/>
      <c r="BH35" s="265"/>
      <c r="BI35" s="295" t="s">
        <v>315</v>
      </c>
      <c r="BJ35" s="296"/>
      <c r="BK35" s="296"/>
      <c r="BL35" s="296"/>
      <c r="BM35" s="296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296"/>
      <c r="BY35" s="296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296"/>
      <c r="CK35" s="296"/>
      <c r="CL35" s="296"/>
      <c r="CM35" s="297"/>
      <c r="CN35" s="272" t="s">
        <v>314</v>
      </c>
      <c r="CO35" s="273"/>
      <c r="CP35" s="273"/>
      <c r="CQ35" s="273"/>
      <c r="CR35" s="273"/>
      <c r="CS35" s="273"/>
      <c r="CT35" s="273"/>
      <c r="CU35" s="273"/>
      <c r="CV35" s="273"/>
      <c r="CW35" s="273"/>
      <c r="CX35" s="273"/>
      <c r="CY35" s="273"/>
      <c r="CZ35" s="273"/>
      <c r="DA35" s="273"/>
      <c r="DB35" s="273"/>
      <c r="DC35" s="273"/>
      <c r="DD35" s="273"/>
      <c r="DE35" s="273"/>
      <c r="DF35" s="273"/>
      <c r="DG35" s="273"/>
      <c r="DH35" s="273"/>
      <c r="DI35" s="273"/>
      <c r="DJ35" s="273"/>
      <c r="DK35" s="273"/>
      <c r="DL35" s="273"/>
      <c r="DM35" s="273"/>
      <c r="DN35" s="273"/>
      <c r="DO35" s="274"/>
      <c r="DP35" s="215" t="s">
        <v>313</v>
      </c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216"/>
    </row>
    <row r="36" spans="1:167" s="61" customFormat="1" ht="10.5" customHeight="1">
      <c r="A36" s="264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6"/>
      <c r="AF36" s="265"/>
      <c r="AG36" s="265"/>
      <c r="AH36" s="265"/>
      <c r="AI36" s="265"/>
      <c r="AJ36" s="265"/>
      <c r="AK36" s="265"/>
      <c r="AL36" s="265"/>
      <c r="AM36" s="265"/>
      <c r="AN36" s="265"/>
      <c r="AO36" s="267"/>
      <c r="AP36" s="268"/>
      <c r="AQ36" s="268"/>
      <c r="AR36" s="268"/>
      <c r="AS36" s="268"/>
      <c r="AT36" s="268"/>
      <c r="AU36" s="268"/>
      <c r="AV36" s="268"/>
      <c r="AW36" s="268"/>
      <c r="AX36" s="268"/>
      <c r="AY36" s="266"/>
      <c r="AZ36" s="265"/>
      <c r="BA36" s="265"/>
      <c r="BB36" s="265"/>
      <c r="BC36" s="265"/>
      <c r="BD36" s="265"/>
      <c r="BE36" s="265"/>
      <c r="BF36" s="265"/>
      <c r="BG36" s="265"/>
      <c r="BH36" s="265"/>
      <c r="BI36" s="269" t="s">
        <v>312</v>
      </c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1"/>
      <c r="CN36" s="275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7"/>
      <c r="DP36" s="217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  <c r="FH36" s="218"/>
      <c r="FI36" s="218"/>
      <c r="FJ36" s="218"/>
      <c r="FK36" s="218"/>
    </row>
    <row r="37" spans="1:167" s="76" customFormat="1" ht="10.5" customHeight="1">
      <c r="A37" s="264"/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8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73" t="s">
        <v>311</v>
      </c>
      <c r="CB37" s="201"/>
      <c r="CC37" s="201"/>
      <c r="CD37" s="201"/>
      <c r="CE37" s="61" t="s">
        <v>291</v>
      </c>
      <c r="CF37" s="61"/>
      <c r="CG37" s="61"/>
      <c r="CH37" s="61"/>
      <c r="CI37" s="61"/>
      <c r="CJ37" s="61"/>
      <c r="CK37" s="61"/>
      <c r="CL37" s="61"/>
      <c r="CM37" s="80"/>
      <c r="CN37" s="275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6"/>
      <c r="DA37" s="276"/>
      <c r="DB37" s="276"/>
      <c r="DC37" s="276"/>
      <c r="DD37" s="276"/>
      <c r="DE37" s="276"/>
      <c r="DF37" s="276"/>
      <c r="DG37" s="276"/>
      <c r="DH37" s="276"/>
      <c r="DI37" s="276"/>
      <c r="DJ37" s="276"/>
      <c r="DK37" s="276"/>
      <c r="DL37" s="276"/>
      <c r="DM37" s="276"/>
      <c r="DN37" s="276"/>
      <c r="DO37" s="277"/>
      <c r="DP37" s="217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  <c r="FH37" s="218"/>
      <c r="FI37" s="218"/>
      <c r="FJ37" s="218"/>
      <c r="FK37" s="218"/>
    </row>
    <row r="38" spans="1:167" s="76" customFormat="1" ht="3" customHeight="1">
      <c r="A38" s="264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79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7"/>
      <c r="CN38" s="278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80"/>
      <c r="DP38" s="219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  <c r="FH38" s="220"/>
      <c r="FI38" s="220"/>
      <c r="FJ38" s="220"/>
      <c r="FK38" s="220"/>
    </row>
    <row r="39" spans="1:167" s="76" customFormat="1" ht="14.25" customHeight="1">
      <c r="A39" s="264"/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56" t="s">
        <v>310</v>
      </c>
      <c r="BJ39" s="256"/>
      <c r="BK39" s="256"/>
      <c r="BL39" s="256"/>
      <c r="BM39" s="256"/>
      <c r="BN39" s="256"/>
      <c r="BO39" s="256"/>
      <c r="BP39" s="256"/>
      <c r="BQ39" s="256"/>
      <c r="BR39" s="256"/>
      <c r="BS39" s="256" t="s">
        <v>309</v>
      </c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81" t="s">
        <v>310</v>
      </c>
      <c r="CO39" s="282"/>
      <c r="CP39" s="282"/>
      <c r="CQ39" s="282"/>
      <c r="CR39" s="282"/>
      <c r="CS39" s="282"/>
      <c r="CT39" s="282"/>
      <c r="CU39" s="282"/>
      <c r="CV39" s="282"/>
      <c r="CW39" s="282"/>
      <c r="CX39" s="282"/>
      <c r="CY39" s="282"/>
      <c r="CZ39" s="282"/>
      <c r="DA39" s="255"/>
      <c r="DB39" s="281" t="s">
        <v>309</v>
      </c>
      <c r="DC39" s="282"/>
      <c r="DD39" s="282"/>
      <c r="DE39" s="282"/>
      <c r="DF39" s="282"/>
      <c r="DG39" s="282"/>
      <c r="DH39" s="282"/>
      <c r="DI39" s="282"/>
      <c r="DJ39" s="282"/>
      <c r="DK39" s="282"/>
      <c r="DL39" s="282"/>
      <c r="DM39" s="282"/>
      <c r="DN39" s="282"/>
      <c r="DO39" s="255"/>
      <c r="DP39" s="256" t="s">
        <v>308</v>
      </c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 t="s">
        <v>307</v>
      </c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81"/>
    </row>
    <row r="40" spans="1:167" s="61" customFormat="1" ht="10.5" customHeight="1" thickBot="1">
      <c r="A40" s="255">
        <v>1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4">
        <v>2</v>
      </c>
      <c r="AF40" s="254"/>
      <c r="AG40" s="254"/>
      <c r="AH40" s="254"/>
      <c r="AI40" s="254"/>
      <c r="AJ40" s="254"/>
      <c r="AK40" s="254"/>
      <c r="AL40" s="254"/>
      <c r="AM40" s="254"/>
      <c r="AN40" s="254"/>
      <c r="AO40" s="254">
        <v>3</v>
      </c>
      <c r="AP40" s="254"/>
      <c r="AQ40" s="254"/>
      <c r="AR40" s="254"/>
      <c r="AS40" s="254"/>
      <c r="AT40" s="254"/>
      <c r="AU40" s="254"/>
      <c r="AV40" s="254"/>
      <c r="AW40" s="254"/>
      <c r="AX40" s="254"/>
      <c r="AY40" s="254">
        <v>4</v>
      </c>
      <c r="AZ40" s="254"/>
      <c r="BA40" s="254"/>
      <c r="BB40" s="254"/>
      <c r="BC40" s="254"/>
      <c r="BD40" s="254"/>
      <c r="BE40" s="254"/>
      <c r="BF40" s="254"/>
      <c r="BG40" s="254"/>
      <c r="BH40" s="254"/>
      <c r="BI40" s="221">
        <v>5</v>
      </c>
      <c r="BJ40" s="221"/>
      <c r="BK40" s="221"/>
      <c r="BL40" s="221"/>
      <c r="BM40" s="221"/>
      <c r="BN40" s="221"/>
      <c r="BO40" s="221"/>
      <c r="BP40" s="221"/>
      <c r="BQ40" s="221"/>
      <c r="BR40" s="221"/>
      <c r="BS40" s="254">
        <v>6</v>
      </c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21">
        <v>7</v>
      </c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>
        <v>8</v>
      </c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>
        <v>9</v>
      </c>
      <c r="DQ40" s="221"/>
      <c r="DR40" s="221"/>
      <c r="DS40" s="221"/>
      <c r="DT40" s="221"/>
      <c r="DU40" s="221"/>
      <c r="DV40" s="221"/>
      <c r="DW40" s="221"/>
      <c r="DX40" s="221"/>
      <c r="DY40" s="221"/>
      <c r="DZ40" s="221"/>
      <c r="EA40" s="221"/>
      <c r="EB40" s="221"/>
      <c r="EC40" s="221"/>
      <c r="ED40" s="221"/>
      <c r="EE40" s="221"/>
      <c r="EF40" s="221"/>
      <c r="EG40" s="221"/>
      <c r="EH40" s="221"/>
      <c r="EI40" s="221"/>
      <c r="EJ40" s="221"/>
      <c r="EK40" s="221"/>
      <c r="EL40" s="221"/>
      <c r="EM40" s="221"/>
      <c r="EN40" s="221">
        <v>10</v>
      </c>
      <c r="EO40" s="221"/>
      <c r="EP40" s="221"/>
      <c r="EQ40" s="221"/>
      <c r="ER40" s="221"/>
      <c r="ES40" s="221"/>
      <c r="ET40" s="221"/>
      <c r="EU40" s="221"/>
      <c r="EV40" s="221"/>
      <c r="EW40" s="221"/>
      <c r="EX40" s="221"/>
      <c r="EY40" s="221"/>
      <c r="EZ40" s="221"/>
      <c r="FA40" s="221"/>
      <c r="FB40" s="221"/>
      <c r="FC40" s="221"/>
      <c r="FD40" s="221"/>
      <c r="FE40" s="221"/>
      <c r="FF40" s="221"/>
      <c r="FG40" s="221"/>
      <c r="FH40" s="221"/>
      <c r="FI40" s="221"/>
      <c r="FJ40" s="221"/>
      <c r="FK40" s="222"/>
    </row>
    <row r="41" spans="1:167" s="61" customFormat="1" ht="11.25" customHeight="1" thickBot="1">
      <c r="A41" s="195" t="s">
        <v>503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7"/>
      <c r="AE41" s="198"/>
      <c r="AF41" s="192"/>
      <c r="AG41" s="192"/>
      <c r="AH41" s="192"/>
      <c r="AI41" s="192"/>
      <c r="AJ41" s="192"/>
      <c r="AK41" s="192"/>
      <c r="AL41" s="192"/>
      <c r="AM41" s="192"/>
      <c r="AN41" s="192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4"/>
    </row>
    <row r="42" spans="1:167" s="61" customFormat="1" ht="11.25" customHeight="1" thickBot="1">
      <c r="A42" s="195" t="s">
        <v>503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7"/>
      <c r="AE42" s="198"/>
      <c r="AF42" s="192"/>
      <c r="AG42" s="192"/>
      <c r="AH42" s="192"/>
      <c r="AI42" s="192"/>
      <c r="AJ42" s="192"/>
      <c r="AK42" s="192"/>
      <c r="AL42" s="192"/>
      <c r="AM42" s="192"/>
      <c r="AN42" s="192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4"/>
    </row>
    <row r="43" spans="1:167" s="61" customFormat="1" ht="11.25" customHeight="1" thickBot="1">
      <c r="A43" s="195" t="s">
        <v>504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7"/>
      <c r="AE43" s="198"/>
      <c r="AF43" s="192"/>
      <c r="AG43" s="192"/>
      <c r="AH43" s="192"/>
      <c r="AI43" s="192"/>
      <c r="AJ43" s="192"/>
      <c r="AK43" s="192"/>
      <c r="AL43" s="192"/>
      <c r="AM43" s="192"/>
      <c r="AN43" s="192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4"/>
    </row>
    <row r="44" spans="1:167" s="61" customFormat="1" ht="11.25" customHeight="1" thickBot="1">
      <c r="A44" s="195" t="s">
        <v>503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7"/>
      <c r="AE44" s="198"/>
      <c r="AF44" s="192"/>
      <c r="AG44" s="192"/>
      <c r="AH44" s="192"/>
      <c r="AI44" s="192"/>
      <c r="AJ44" s="192"/>
      <c r="AK44" s="192"/>
      <c r="AL44" s="192"/>
      <c r="AM44" s="192"/>
      <c r="AN44" s="192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52"/>
      <c r="CO44" s="252"/>
      <c r="CP44" s="252"/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/>
      <c r="EU44" s="240"/>
      <c r="EV44" s="240"/>
      <c r="EW44" s="240"/>
      <c r="EX44" s="240"/>
      <c r="EY44" s="240"/>
      <c r="EZ44" s="240"/>
      <c r="FA44" s="240"/>
      <c r="FB44" s="240"/>
      <c r="FC44" s="240"/>
      <c r="FD44" s="240"/>
      <c r="FE44" s="240"/>
      <c r="FF44" s="240"/>
      <c r="FG44" s="240"/>
      <c r="FH44" s="240"/>
      <c r="FI44" s="240"/>
      <c r="FJ44" s="240"/>
      <c r="FK44" s="241"/>
    </row>
    <row r="45" spans="69:167" s="74" customFormat="1" ht="12" customHeight="1" thickBot="1">
      <c r="BQ45" s="75" t="s">
        <v>306</v>
      </c>
      <c r="BS45" s="285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7"/>
      <c r="CN45" s="283" t="s">
        <v>117</v>
      </c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  <c r="FF45" s="207"/>
      <c r="FG45" s="207"/>
      <c r="FH45" s="207"/>
      <c r="FI45" s="207"/>
      <c r="FJ45" s="207"/>
      <c r="FK45" s="208"/>
    </row>
    <row r="46" ht="4.5" customHeight="1" thickBot="1"/>
    <row r="47" spans="150:167" s="61" customFormat="1" ht="10.5" customHeight="1">
      <c r="ET47" s="73"/>
      <c r="EU47" s="73"/>
      <c r="EX47" s="73" t="s">
        <v>305</v>
      </c>
      <c r="EZ47" s="242"/>
      <c r="FA47" s="243"/>
      <c r="FB47" s="243"/>
      <c r="FC47" s="243"/>
      <c r="FD47" s="243"/>
      <c r="FE47" s="243"/>
      <c r="FF47" s="243"/>
      <c r="FG47" s="243"/>
      <c r="FH47" s="243"/>
      <c r="FI47" s="243"/>
      <c r="FJ47" s="243"/>
      <c r="FK47" s="244"/>
    </row>
    <row r="48" spans="1:167" s="61" customFormat="1" ht="10.5" customHeight="1" thickBot="1">
      <c r="A48" s="61" t="s">
        <v>304</v>
      </c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H48" s="203" t="s">
        <v>505</v>
      </c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ET48" s="73"/>
      <c r="EU48" s="73"/>
      <c r="EW48" s="74"/>
      <c r="EX48" s="73" t="s">
        <v>303</v>
      </c>
      <c r="EZ48" s="223"/>
      <c r="FA48" s="224"/>
      <c r="FB48" s="224"/>
      <c r="FC48" s="224"/>
      <c r="FD48" s="224"/>
      <c r="FE48" s="224"/>
      <c r="FF48" s="224"/>
      <c r="FG48" s="224"/>
      <c r="FH48" s="224"/>
      <c r="FI48" s="224"/>
      <c r="FJ48" s="224"/>
      <c r="FK48" s="225"/>
    </row>
    <row r="49" spans="14:58" s="62" customFormat="1" ht="10.5" customHeight="1" thickBot="1">
      <c r="N49" s="259" t="s">
        <v>60</v>
      </c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H49" s="258" t="s">
        <v>294</v>
      </c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</row>
    <row r="50" spans="1:167" ht="10.5" customHeight="1">
      <c r="A50" s="61" t="s">
        <v>302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X50" s="260" t="s">
        <v>301</v>
      </c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1"/>
      <c r="DJ50" s="261"/>
      <c r="DK50" s="261"/>
      <c r="DL50" s="261"/>
      <c r="DM50" s="261"/>
      <c r="DN50" s="261"/>
      <c r="DO50" s="261"/>
      <c r="DP50" s="261"/>
      <c r="DQ50" s="261"/>
      <c r="DR50" s="261"/>
      <c r="DS50" s="261"/>
      <c r="DT50" s="261"/>
      <c r="DU50" s="261"/>
      <c r="DV50" s="261"/>
      <c r="DW50" s="261"/>
      <c r="DX50" s="261"/>
      <c r="DY50" s="261"/>
      <c r="DZ50" s="261"/>
      <c r="EA50" s="261"/>
      <c r="EB50" s="261"/>
      <c r="EC50" s="261"/>
      <c r="ED50" s="261"/>
      <c r="EE50" s="261"/>
      <c r="EF50" s="261"/>
      <c r="EG50" s="261"/>
      <c r="EH50" s="261"/>
      <c r="EI50" s="261"/>
      <c r="EJ50" s="261"/>
      <c r="EK50" s="261"/>
      <c r="EL50" s="261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1"/>
    </row>
    <row r="51" spans="1:167" ht="10.5" customHeight="1">
      <c r="A51" s="61" t="s">
        <v>300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X51" s="262" t="s">
        <v>299</v>
      </c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  <c r="DB51" s="263"/>
      <c r="DC51" s="263"/>
      <c r="DD51" s="263"/>
      <c r="DE51" s="263"/>
      <c r="DF51" s="263"/>
      <c r="DG51" s="263"/>
      <c r="DH51" s="263"/>
      <c r="DI51" s="263"/>
      <c r="DJ51" s="263"/>
      <c r="DK51" s="263"/>
      <c r="DL51" s="263"/>
      <c r="DM51" s="263"/>
      <c r="DN51" s="263"/>
      <c r="DO51" s="263"/>
      <c r="DP51" s="263"/>
      <c r="DQ51" s="263"/>
      <c r="DR51" s="263"/>
      <c r="DS51" s="263"/>
      <c r="DT51" s="263"/>
      <c r="DU51" s="263"/>
      <c r="DV51" s="263"/>
      <c r="DW51" s="263"/>
      <c r="DX51" s="263"/>
      <c r="DY51" s="263"/>
      <c r="DZ51" s="263"/>
      <c r="EA51" s="263"/>
      <c r="EB51" s="263"/>
      <c r="EC51" s="263"/>
      <c r="ED51" s="263"/>
      <c r="EE51" s="263"/>
      <c r="EF51" s="263"/>
      <c r="EG51" s="263"/>
      <c r="EH51" s="263"/>
      <c r="EI51" s="263"/>
      <c r="EJ51" s="263"/>
      <c r="EK51" s="263"/>
      <c r="EL51" s="263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69"/>
    </row>
    <row r="52" spans="1:167" ht="10.5" customHeight="1">
      <c r="A52" s="61" t="s">
        <v>298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H52" s="203" t="s">
        <v>506</v>
      </c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X52" s="67"/>
      <c r="BY52" s="61" t="s">
        <v>297</v>
      </c>
      <c r="CL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6"/>
    </row>
    <row r="53" spans="14:167" ht="10.5" customHeight="1">
      <c r="N53" s="259" t="s">
        <v>60</v>
      </c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H53" s="258" t="s">
        <v>294</v>
      </c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X53" s="67"/>
      <c r="BY53" s="61" t="s">
        <v>296</v>
      </c>
      <c r="CL53" s="203" t="s">
        <v>507</v>
      </c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Z53" s="203"/>
      <c r="DA53" s="203"/>
      <c r="DB53" s="203"/>
      <c r="DC53" s="203"/>
      <c r="DD53" s="203"/>
      <c r="DE53" s="203"/>
      <c r="DF53" s="203"/>
      <c r="DG53" s="203"/>
      <c r="DH53" s="203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02"/>
      <c r="DY53" s="202"/>
      <c r="DZ53" s="202"/>
      <c r="EA53" s="202"/>
      <c r="EC53" s="205" t="s">
        <v>508</v>
      </c>
      <c r="ED53" s="205"/>
      <c r="EE53" s="205"/>
      <c r="EF53" s="205"/>
      <c r="EG53" s="205"/>
      <c r="EH53" s="205"/>
      <c r="EI53" s="205"/>
      <c r="EJ53" s="205"/>
      <c r="EK53" s="205"/>
      <c r="EL53" s="205"/>
      <c r="FJ53" s="61"/>
      <c r="FK53" s="66"/>
    </row>
    <row r="54" spans="1:167" ht="10.5" customHeight="1">
      <c r="A54" s="61" t="s">
        <v>297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X54" s="67"/>
      <c r="CL54" s="204" t="s">
        <v>295</v>
      </c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Z54" s="204" t="s">
        <v>60</v>
      </c>
      <c r="DA54" s="204"/>
      <c r="DB54" s="204"/>
      <c r="DC54" s="204"/>
      <c r="DD54" s="204"/>
      <c r="DE54" s="204"/>
      <c r="DF54" s="204"/>
      <c r="DG54" s="204"/>
      <c r="DH54" s="204"/>
      <c r="DJ54" s="204" t="s">
        <v>294</v>
      </c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C54" s="204" t="s">
        <v>293</v>
      </c>
      <c r="ED54" s="204"/>
      <c r="EE54" s="204"/>
      <c r="EF54" s="204"/>
      <c r="EG54" s="204"/>
      <c r="EH54" s="204"/>
      <c r="EI54" s="204"/>
      <c r="EJ54" s="204"/>
      <c r="EK54" s="204"/>
      <c r="EL54" s="204"/>
      <c r="FJ54" s="68"/>
      <c r="FK54" s="66"/>
    </row>
    <row r="55" spans="1:167" ht="10.5" customHeight="1">
      <c r="A55" s="61" t="s">
        <v>296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203" t="s">
        <v>509</v>
      </c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H55" s="205" t="s">
        <v>510</v>
      </c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X55" s="67"/>
      <c r="BY55" s="206" t="s">
        <v>292</v>
      </c>
      <c r="BZ55" s="206"/>
      <c r="CA55" s="205"/>
      <c r="CB55" s="205"/>
      <c r="CC55" s="205"/>
      <c r="CD55" s="205"/>
      <c r="CE55" s="205"/>
      <c r="CF55" s="200" t="s">
        <v>292</v>
      </c>
      <c r="CG55" s="200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6">
        <v>20</v>
      </c>
      <c r="DF55" s="206"/>
      <c r="DG55" s="206"/>
      <c r="DH55" s="206"/>
      <c r="DI55" s="201"/>
      <c r="DJ55" s="201"/>
      <c r="DK55" s="201"/>
      <c r="DL55" s="200" t="s">
        <v>291</v>
      </c>
      <c r="DM55" s="200"/>
      <c r="DN55" s="200"/>
      <c r="ED55" s="61"/>
      <c r="EE55" s="61"/>
      <c r="EF55" s="61"/>
      <c r="EG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6"/>
    </row>
    <row r="56" spans="14:167" s="62" customFormat="1" ht="9.75" customHeight="1" thickBot="1">
      <c r="N56" s="204" t="s">
        <v>295</v>
      </c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D56" s="204" t="s">
        <v>60</v>
      </c>
      <c r="AE56" s="204"/>
      <c r="AF56" s="204"/>
      <c r="AG56" s="204"/>
      <c r="AH56" s="204"/>
      <c r="AI56" s="204"/>
      <c r="AJ56" s="204"/>
      <c r="AK56" s="204"/>
      <c r="AL56" s="204"/>
      <c r="AM56" s="204"/>
      <c r="AO56" s="204" t="s">
        <v>294</v>
      </c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H56" s="257" t="s">
        <v>293</v>
      </c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X56" s="65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3"/>
    </row>
    <row r="57" spans="1:42" s="61" customFormat="1" ht="10.5" customHeight="1">
      <c r="A57" s="206" t="s">
        <v>292</v>
      </c>
      <c r="B57" s="206"/>
      <c r="C57" s="205"/>
      <c r="D57" s="205"/>
      <c r="E57" s="205"/>
      <c r="F57" s="205"/>
      <c r="G57" s="205"/>
      <c r="H57" s="200" t="s">
        <v>292</v>
      </c>
      <c r="I57" s="200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6">
        <v>20</v>
      </c>
      <c r="AH57" s="206"/>
      <c r="AI57" s="206"/>
      <c r="AJ57" s="206"/>
      <c r="AK57" s="201"/>
      <c r="AL57" s="201"/>
      <c r="AM57" s="201"/>
      <c r="AN57" s="200" t="s">
        <v>291</v>
      </c>
      <c r="AO57" s="200"/>
      <c r="AP57" s="200"/>
    </row>
    <row r="58" s="61" customFormat="1" ht="3" customHeight="1"/>
  </sheetData>
  <sheetProtection/>
  <mergeCells count="154">
    <mergeCell ref="BP8:FK8"/>
    <mergeCell ref="BP9:FK9"/>
    <mergeCell ref="BP11:FK11"/>
    <mergeCell ref="BP12:FK12"/>
    <mergeCell ref="BP10:FK10"/>
    <mergeCell ref="AY35:BH39"/>
    <mergeCell ref="BV15:BW15"/>
    <mergeCell ref="BX15:CT15"/>
    <mergeCell ref="CY15:DA15"/>
    <mergeCell ref="DB15:DD15"/>
    <mergeCell ref="DY13:FK13"/>
    <mergeCell ref="DY14:FK14"/>
    <mergeCell ref="BP14:CK14"/>
    <mergeCell ref="BP13:CK13"/>
    <mergeCell ref="EZ17:FK17"/>
    <mergeCell ref="EJ17:EM17"/>
    <mergeCell ref="BQ15:BU15"/>
    <mergeCell ref="B16:EX16"/>
    <mergeCell ref="CU15:CX15"/>
    <mergeCell ref="AO20:EL21"/>
    <mergeCell ref="EZ22:FK24"/>
    <mergeCell ref="AO25:EL25"/>
    <mergeCell ref="DP39:EM39"/>
    <mergeCell ref="BS39:CM39"/>
    <mergeCell ref="AO28:EL29"/>
    <mergeCell ref="AO26:EL27"/>
    <mergeCell ref="CN39:DA39"/>
    <mergeCell ref="L32:AV32"/>
    <mergeCell ref="BI35:CM35"/>
    <mergeCell ref="CN45:DA45"/>
    <mergeCell ref="DB45:DO45"/>
    <mergeCell ref="BS45:CM45"/>
    <mergeCell ref="DP45:EM45"/>
    <mergeCell ref="CN41:DA41"/>
    <mergeCell ref="DP40:EM40"/>
    <mergeCell ref="DP41:EM41"/>
    <mergeCell ref="DB41:DO41"/>
    <mergeCell ref="CN40:DA40"/>
    <mergeCell ref="DB40:DO40"/>
    <mergeCell ref="BI36:CM36"/>
    <mergeCell ref="CB37:CD37"/>
    <mergeCell ref="CN35:DO38"/>
    <mergeCell ref="EN39:FK39"/>
    <mergeCell ref="DB39:DO39"/>
    <mergeCell ref="AO41:AX41"/>
    <mergeCell ref="BI40:BR40"/>
    <mergeCell ref="BI41:BR41"/>
    <mergeCell ref="AO40:AX40"/>
    <mergeCell ref="AY40:BH40"/>
    <mergeCell ref="AY41:BH41"/>
    <mergeCell ref="AY44:BH44"/>
    <mergeCell ref="A35:AD39"/>
    <mergeCell ref="AE35:AN39"/>
    <mergeCell ref="AO35:AX39"/>
    <mergeCell ref="N48:AF48"/>
    <mergeCell ref="AE41:AN41"/>
    <mergeCell ref="A43:AD43"/>
    <mergeCell ref="AE43:AN43"/>
    <mergeCell ref="AO43:AX43"/>
    <mergeCell ref="BX50:EL50"/>
    <mergeCell ref="BS41:CM41"/>
    <mergeCell ref="BI39:BR39"/>
    <mergeCell ref="BS44:CM44"/>
    <mergeCell ref="A44:AD44"/>
    <mergeCell ref="BX51:EL51"/>
    <mergeCell ref="N49:AF49"/>
    <mergeCell ref="AH48:BF48"/>
    <mergeCell ref="AH49:BF49"/>
    <mergeCell ref="A41:AD41"/>
    <mergeCell ref="EC53:EL53"/>
    <mergeCell ref="AH52:BF52"/>
    <mergeCell ref="AH53:BF53"/>
    <mergeCell ref="EC54:EL54"/>
    <mergeCell ref="N52:AF52"/>
    <mergeCell ref="N53:AF53"/>
    <mergeCell ref="A57:B57"/>
    <mergeCell ref="C57:G57"/>
    <mergeCell ref="H57:I57"/>
    <mergeCell ref="J57:AF57"/>
    <mergeCell ref="N56:AB56"/>
    <mergeCell ref="AD56:AM56"/>
    <mergeCell ref="AD55:AM55"/>
    <mergeCell ref="N55:AB55"/>
    <mergeCell ref="CF55:CG55"/>
    <mergeCell ref="AG57:AJ57"/>
    <mergeCell ref="AK57:AM57"/>
    <mergeCell ref="AN57:AP57"/>
    <mergeCell ref="AO55:BF55"/>
    <mergeCell ref="AO56:BF56"/>
    <mergeCell ref="BH55:BU55"/>
    <mergeCell ref="BH56:BU56"/>
    <mergeCell ref="BY55:BZ55"/>
    <mergeCell ref="CA55:CE55"/>
    <mergeCell ref="L31:AV31"/>
    <mergeCell ref="CN44:DA44"/>
    <mergeCell ref="DB44:DO44"/>
    <mergeCell ref="BI44:BR44"/>
    <mergeCell ref="AE44:AN44"/>
    <mergeCell ref="AE40:AN40"/>
    <mergeCell ref="BS40:CM40"/>
    <mergeCell ref="A40:AD40"/>
    <mergeCell ref="EZ47:FK47"/>
    <mergeCell ref="AR19:AV19"/>
    <mergeCell ref="AW19:AX19"/>
    <mergeCell ref="AY19:BU19"/>
    <mergeCell ref="CC19:CE19"/>
    <mergeCell ref="DP44:EM44"/>
    <mergeCell ref="BV19:BY19"/>
    <mergeCell ref="AY23:BZ24"/>
    <mergeCell ref="BZ19:CB19"/>
    <mergeCell ref="AO44:AX44"/>
    <mergeCell ref="EZ48:FK48"/>
    <mergeCell ref="EZ18:FK18"/>
    <mergeCell ref="EZ19:FK19"/>
    <mergeCell ref="EZ25:FK25"/>
    <mergeCell ref="EZ27:FK27"/>
    <mergeCell ref="EZ28:FK29"/>
    <mergeCell ref="EZ26:FK26"/>
    <mergeCell ref="EZ31:FK31"/>
    <mergeCell ref="EN44:FK44"/>
    <mergeCell ref="EZ20:FK21"/>
    <mergeCell ref="EN41:FK41"/>
    <mergeCell ref="EN45:FK45"/>
    <mergeCell ref="EN33:FK33"/>
    <mergeCell ref="EZ30:FK30"/>
    <mergeCell ref="DP35:FK38"/>
    <mergeCell ref="EN40:FK40"/>
    <mergeCell ref="EN43:FK43"/>
    <mergeCell ref="DL55:DN55"/>
    <mergeCell ref="DI55:DK55"/>
    <mergeCell ref="DJ53:EA53"/>
    <mergeCell ref="CZ53:DH53"/>
    <mergeCell ref="DJ54:EA54"/>
    <mergeCell ref="CH55:DD55"/>
    <mergeCell ref="DE55:DH55"/>
    <mergeCell ref="CL54:CX54"/>
    <mergeCell ref="CZ54:DH54"/>
    <mergeCell ref="CL53:CX53"/>
    <mergeCell ref="AY43:BH43"/>
    <mergeCell ref="BI43:BR43"/>
    <mergeCell ref="BS43:CM43"/>
    <mergeCell ref="CN43:DA43"/>
    <mergeCell ref="DB43:DO43"/>
    <mergeCell ref="DP43:EM43"/>
    <mergeCell ref="CN42:DA42"/>
    <mergeCell ref="DB42:DO42"/>
    <mergeCell ref="DP42:EM42"/>
    <mergeCell ref="EN42:FK42"/>
    <mergeCell ref="A42:AD42"/>
    <mergeCell ref="AE42:AN42"/>
    <mergeCell ref="AO42:AX42"/>
    <mergeCell ref="AY42:BH42"/>
    <mergeCell ref="BI42:BR42"/>
    <mergeCell ref="BS42:CM42"/>
  </mergeCells>
  <printOptions/>
  <pageMargins left="0.3937007874015748" right="0.31496062992125984" top="0.5905511811023623" bottom="0.3543307086614173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zoomScale="115" zoomScaleNormal="115" zoomScaleSheetLayoutView="115" zoomScalePageLayoutView="0" workbookViewId="0" topLeftCell="A1">
      <selection activeCell="A28" sqref="A28"/>
    </sheetView>
  </sheetViews>
  <sheetFormatPr defaultColWidth="9.33203125" defaultRowHeight="12.75"/>
  <cols>
    <col min="1" max="1" width="139.33203125" style="1" customWidth="1"/>
    <col min="2" max="16384" width="9.33203125" style="1" customWidth="1"/>
  </cols>
  <sheetData>
    <row r="1" ht="21" customHeight="1">
      <c r="A1" s="6" t="s">
        <v>61</v>
      </c>
    </row>
    <row r="2" ht="30" customHeight="1">
      <c r="A2" s="39" t="s">
        <v>403</v>
      </c>
    </row>
    <row r="3" ht="21" customHeight="1">
      <c r="A3" s="39"/>
    </row>
    <row r="4" ht="21" customHeight="1">
      <c r="A4" s="39"/>
    </row>
    <row r="5" ht="21" customHeight="1">
      <c r="A5" s="6" t="s">
        <v>63</v>
      </c>
    </row>
    <row r="6" ht="21" customHeight="1">
      <c r="A6" s="39" t="s">
        <v>404</v>
      </c>
    </row>
    <row r="7" ht="21" customHeight="1">
      <c r="A7" s="39" t="s">
        <v>405</v>
      </c>
    </row>
    <row r="8" ht="21" customHeight="1">
      <c r="A8" s="39" t="s">
        <v>406</v>
      </c>
    </row>
    <row r="9" ht="21" customHeight="1">
      <c r="A9" s="2" t="s">
        <v>407</v>
      </c>
    </row>
    <row r="10" ht="33" customHeight="1">
      <c r="A10" s="2" t="s">
        <v>408</v>
      </c>
    </row>
    <row r="11" ht="21.75" customHeight="1">
      <c r="A11" s="2" t="s">
        <v>409</v>
      </c>
    </row>
    <row r="12" ht="30" customHeight="1">
      <c r="A12" s="2" t="s">
        <v>410</v>
      </c>
    </row>
    <row r="13" ht="19.5" customHeight="1">
      <c r="A13" s="2" t="s">
        <v>411</v>
      </c>
    </row>
    <row r="14" ht="15" customHeight="1">
      <c r="A14" s="2" t="s">
        <v>412</v>
      </c>
    </row>
    <row r="15" ht="14.25">
      <c r="A15" s="2" t="s">
        <v>393</v>
      </c>
    </row>
  </sheetData>
  <sheetProtection/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115" zoomScaleNormal="115" zoomScaleSheetLayoutView="130" zoomScalePageLayoutView="0" workbookViewId="0" topLeftCell="A15">
      <selection activeCell="A1" sqref="A1:L23"/>
    </sheetView>
  </sheetViews>
  <sheetFormatPr defaultColWidth="9.33203125" defaultRowHeight="12.75"/>
  <cols>
    <col min="1" max="1" width="25.16015625" style="7" customWidth="1"/>
    <col min="2" max="2" width="12.33203125" style="7" customWidth="1"/>
    <col min="3" max="3" width="24.83203125" style="7" customWidth="1"/>
    <col min="4" max="9" width="14.5" style="7" customWidth="1"/>
    <col min="10" max="10" width="11.83203125" style="7" customWidth="1"/>
    <col min="11" max="11" width="9.33203125" style="7" customWidth="1"/>
    <col min="12" max="12" width="26.5" style="7" customWidth="1"/>
    <col min="13" max="16384" width="9.33203125" style="7" customWidth="1"/>
  </cols>
  <sheetData>
    <row r="1" spans="1:12" ht="37.5" customHeight="1">
      <c r="A1" s="163" t="s">
        <v>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69.75" customHeight="1">
      <c r="A2" s="8" t="s">
        <v>74</v>
      </c>
      <c r="B2" s="106" t="s">
        <v>64</v>
      </c>
      <c r="C2" s="106" t="s">
        <v>65</v>
      </c>
      <c r="D2" s="106" t="s">
        <v>66</v>
      </c>
      <c r="E2" s="106" t="s">
        <v>67</v>
      </c>
      <c r="F2" s="106" t="s">
        <v>68</v>
      </c>
      <c r="G2" s="106" t="s">
        <v>69</v>
      </c>
      <c r="H2" s="106" t="s">
        <v>75</v>
      </c>
      <c r="I2" s="106" t="s">
        <v>70</v>
      </c>
      <c r="J2" s="106" t="s">
        <v>71</v>
      </c>
      <c r="K2" s="106" t="s">
        <v>72</v>
      </c>
      <c r="L2" s="106" t="s">
        <v>73</v>
      </c>
    </row>
    <row r="3" spans="1:12" ht="16.5" customHeight="1">
      <c r="A3" s="40" t="s">
        <v>85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44.25" customHeight="1">
      <c r="A4" s="112" t="s">
        <v>413</v>
      </c>
      <c r="B4" s="41"/>
      <c r="C4" s="42" t="s">
        <v>382</v>
      </c>
      <c r="D4" s="41"/>
      <c r="E4" s="41"/>
      <c r="F4" s="41"/>
      <c r="G4" s="41"/>
      <c r="H4" s="41"/>
      <c r="I4" s="41"/>
      <c r="J4" s="105" t="s">
        <v>383</v>
      </c>
      <c r="K4" s="105" t="s">
        <v>385</v>
      </c>
      <c r="L4" s="105" t="s">
        <v>384</v>
      </c>
    </row>
    <row r="5" spans="1:12" ht="54.75" customHeight="1">
      <c r="A5" s="112" t="s">
        <v>414</v>
      </c>
      <c r="B5" s="41"/>
      <c r="C5" s="42" t="s">
        <v>382</v>
      </c>
      <c r="D5" s="41"/>
      <c r="E5" s="41"/>
      <c r="F5" s="41"/>
      <c r="G5" s="42"/>
      <c r="H5" s="42"/>
      <c r="I5" s="41"/>
      <c r="J5" s="105" t="s">
        <v>383</v>
      </c>
      <c r="K5" s="105" t="s">
        <v>385</v>
      </c>
      <c r="L5" s="105" t="s">
        <v>386</v>
      </c>
    </row>
    <row r="6" spans="1:12" ht="42">
      <c r="A6" s="144" t="s">
        <v>415</v>
      </c>
      <c r="B6" s="145"/>
      <c r="C6" s="146" t="s">
        <v>382</v>
      </c>
      <c r="D6" s="145"/>
      <c r="E6" s="145"/>
      <c r="F6" s="145"/>
      <c r="G6" s="145"/>
      <c r="H6" s="145"/>
      <c r="I6" s="145"/>
      <c r="J6" s="144" t="s">
        <v>383</v>
      </c>
      <c r="K6" s="144" t="s">
        <v>385</v>
      </c>
      <c r="L6" s="144" t="s">
        <v>386</v>
      </c>
    </row>
    <row r="7" spans="1:12" ht="42">
      <c r="A7" s="144" t="s">
        <v>416</v>
      </c>
      <c r="B7" s="145"/>
      <c r="C7" s="146" t="s">
        <v>382</v>
      </c>
      <c r="D7" s="145"/>
      <c r="E7" s="145"/>
      <c r="F7" s="145"/>
      <c r="G7" s="145"/>
      <c r="H7" s="145"/>
      <c r="I7" s="145"/>
      <c r="J7" s="144" t="s">
        <v>383</v>
      </c>
      <c r="K7" s="144" t="s">
        <v>385</v>
      </c>
      <c r="L7" s="144" t="s">
        <v>384</v>
      </c>
    </row>
    <row r="8" spans="1:12" ht="42">
      <c r="A8" s="144" t="s">
        <v>417</v>
      </c>
      <c r="B8" s="145"/>
      <c r="C8" s="146" t="s">
        <v>382</v>
      </c>
      <c r="D8" s="145"/>
      <c r="E8" s="145"/>
      <c r="F8" s="145"/>
      <c r="G8" s="145"/>
      <c r="H8" s="145"/>
      <c r="I8" s="145"/>
      <c r="J8" s="144" t="s">
        <v>383</v>
      </c>
      <c r="K8" s="144" t="s">
        <v>385</v>
      </c>
      <c r="L8" s="144" t="s">
        <v>387</v>
      </c>
    </row>
    <row r="9" spans="1:12" ht="63">
      <c r="A9" s="144" t="s">
        <v>418</v>
      </c>
      <c r="B9" s="145"/>
      <c r="C9" s="146" t="s">
        <v>382</v>
      </c>
      <c r="D9" s="145"/>
      <c r="E9" s="145"/>
      <c r="F9" s="145"/>
      <c r="G9" s="145"/>
      <c r="H9" s="145"/>
      <c r="I9" s="145"/>
      <c r="J9" s="144" t="s">
        <v>383</v>
      </c>
      <c r="K9" s="144" t="s">
        <v>385</v>
      </c>
      <c r="L9" s="144" t="s">
        <v>388</v>
      </c>
    </row>
    <row r="10" spans="1:12" ht="63">
      <c r="A10" s="147" t="s">
        <v>419</v>
      </c>
      <c r="B10" s="145"/>
      <c r="C10" s="146" t="s">
        <v>389</v>
      </c>
      <c r="D10" s="145"/>
      <c r="E10" s="145"/>
      <c r="F10" s="145"/>
      <c r="G10" s="145"/>
      <c r="H10" s="145"/>
      <c r="I10" s="145"/>
      <c r="J10" s="144" t="s">
        <v>383</v>
      </c>
      <c r="K10" s="144" t="s">
        <v>385</v>
      </c>
      <c r="L10" s="144" t="s">
        <v>388</v>
      </c>
    </row>
    <row r="11" spans="1:12" ht="42">
      <c r="A11" s="147" t="s">
        <v>420</v>
      </c>
      <c r="B11" s="145"/>
      <c r="C11" s="146" t="s">
        <v>389</v>
      </c>
      <c r="D11" s="145"/>
      <c r="E11" s="145"/>
      <c r="F11" s="145"/>
      <c r="G11" s="145"/>
      <c r="H11" s="145"/>
      <c r="I11" s="145"/>
      <c r="J11" s="144" t="s">
        <v>383</v>
      </c>
      <c r="K11" s="144" t="s">
        <v>385</v>
      </c>
      <c r="L11" s="144" t="s">
        <v>386</v>
      </c>
    </row>
    <row r="12" spans="1:12" ht="42">
      <c r="A12" s="147" t="s">
        <v>421</v>
      </c>
      <c r="B12" s="145"/>
      <c r="C12" s="146" t="s">
        <v>389</v>
      </c>
      <c r="D12" s="145"/>
      <c r="E12" s="145"/>
      <c r="F12" s="145"/>
      <c r="G12" s="145"/>
      <c r="H12" s="145"/>
      <c r="I12" s="145"/>
      <c r="J12" s="144" t="s">
        <v>383</v>
      </c>
      <c r="K12" s="144" t="s">
        <v>385</v>
      </c>
      <c r="L12" s="144" t="s">
        <v>386</v>
      </c>
    </row>
    <row r="13" spans="1:12" ht="63">
      <c r="A13" s="144" t="s">
        <v>422</v>
      </c>
      <c r="B13" s="145"/>
      <c r="C13" s="146" t="s">
        <v>389</v>
      </c>
      <c r="D13" s="145"/>
      <c r="E13" s="145"/>
      <c r="F13" s="145"/>
      <c r="G13" s="145"/>
      <c r="H13" s="145"/>
      <c r="I13" s="145"/>
      <c r="J13" s="144" t="s">
        <v>383</v>
      </c>
      <c r="K13" s="144" t="s">
        <v>385</v>
      </c>
      <c r="L13" s="144" t="s">
        <v>390</v>
      </c>
    </row>
    <row r="14" spans="1:12" ht="63">
      <c r="A14" s="144" t="s">
        <v>423</v>
      </c>
      <c r="B14" s="145"/>
      <c r="C14" s="146" t="s">
        <v>389</v>
      </c>
      <c r="D14" s="145"/>
      <c r="E14" s="145"/>
      <c r="F14" s="145"/>
      <c r="G14" s="145"/>
      <c r="H14" s="145"/>
      <c r="I14" s="145"/>
      <c r="J14" s="144" t="s">
        <v>383</v>
      </c>
      <c r="K14" s="144" t="s">
        <v>385</v>
      </c>
      <c r="L14" s="144" t="s">
        <v>391</v>
      </c>
    </row>
    <row r="15" spans="1:12" ht="63">
      <c r="A15" s="144" t="s">
        <v>424</v>
      </c>
      <c r="B15" s="145"/>
      <c r="C15" s="146" t="s">
        <v>392</v>
      </c>
      <c r="D15" s="145"/>
      <c r="E15" s="145"/>
      <c r="F15" s="145"/>
      <c r="G15" s="145"/>
      <c r="H15" s="145"/>
      <c r="I15" s="145"/>
      <c r="J15" s="144" t="s">
        <v>383</v>
      </c>
      <c r="K15" s="144" t="s">
        <v>385</v>
      </c>
      <c r="L15" s="144" t="s">
        <v>391</v>
      </c>
    </row>
    <row r="16" spans="1:12" ht="63">
      <c r="A16" s="144" t="s">
        <v>425</v>
      </c>
      <c r="B16" s="145"/>
      <c r="C16" s="146" t="s">
        <v>392</v>
      </c>
      <c r="D16" s="145"/>
      <c r="E16" s="145"/>
      <c r="F16" s="145"/>
      <c r="G16" s="145"/>
      <c r="H16" s="145"/>
      <c r="I16" s="145"/>
      <c r="J16" s="144" t="s">
        <v>383</v>
      </c>
      <c r="K16" s="144" t="s">
        <v>385</v>
      </c>
      <c r="L16" s="144" t="s">
        <v>388</v>
      </c>
    </row>
    <row r="17" spans="1:12" ht="42">
      <c r="A17" s="144" t="s">
        <v>426</v>
      </c>
      <c r="B17" s="145"/>
      <c r="C17" s="146" t="s">
        <v>392</v>
      </c>
      <c r="D17" s="145"/>
      <c r="E17" s="145"/>
      <c r="F17" s="145"/>
      <c r="G17" s="145"/>
      <c r="H17" s="145"/>
      <c r="I17" s="145"/>
      <c r="J17" s="144" t="s">
        <v>383</v>
      </c>
      <c r="K17" s="144" t="s">
        <v>385</v>
      </c>
      <c r="L17" s="144" t="s">
        <v>384</v>
      </c>
    </row>
    <row r="18" spans="1:12" ht="42">
      <c r="A18" s="144" t="s">
        <v>427</v>
      </c>
      <c r="B18" s="145"/>
      <c r="C18" s="146" t="s">
        <v>392</v>
      </c>
      <c r="D18" s="145"/>
      <c r="E18" s="145"/>
      <c r="F18" s="145"/>
      <c r="G18" s="145"/>
      <c r="H18" s="145"/>
      <c r="I18" s="145"/>
      <c r="J18" s="144" t="s">
        <v>383</v>
      </c>
      <c r="K18" s="144" t="s">
        <v>385</v>
      </c>
      <c r="L18" s="144" t="s">
        <v>384</v>
      </c>
    </row>
    <row r="19" spans="1:12" ht="42">
      <c r="A19" s="144" t="s">
        <v>428</v>
      </c>
      <c r="B19" s="145"/>
      <c r="C19" s="146" t="s">
        <v>392</v>
      </c>
      <c r="D19" s="145"/>
      <c r="E19" s="145"/>
      <c r="F19" s="145"/>
      <c r="G19" s="145"/>
      <c r="H19" s="145"/>
      <c r="I19" s="145"/>
      <c r="J19" s="144" t="s">
        <v>383</v>
      </c>
      <c r="K19" s="144" t="s">
        <v>385</v>
      </c>
      <c r="L19" s="144"/>
    </row>
    <row r="20" spans="1:12" ht="42">
      <c r="A20" s="144" t="s">
        <v>429</v>
      </c>
      <c r="B20" s="145"/>
      <c r="C20" s="146" t="s">
        <v>392</v>
      </c>
      <c r="D20" s="145"/>
      <c r="E20" s="145"/>
      <c r="F20" s="145"/>
      <c r="G20" s="145"/>
      <c r="H20" s="145"/>
      <c r="I20" s="145"/>
      <c r="J20" s="144" t="s">
        <v>383</v>
      </c>
      <c r="K20" s="144" t="s">
        <v>385</v>
      </c>
      <c r="L20" s="144" t="s">
        <v>386</v>
      </c>
    </row>
    <row r="21" spans="1:12" ht="63">
      <c r="A21" s="144" t="s">
        <v>430</v>
      </c>
      <c r="B21" s="145"/>
      <c r="C21" s="146" t="s">
        <v>392</v>
      </c>
      <c r="D21" s="145"/>
      <c r="E21" s="145"/>
      <c r="F21" s="145"/>
      <c r="G21" s="145"/>
      <c r="H21" s="145"/>
      <c r="I21" s="145"/>
      <c r="J21" s="144" t="s">
        <v>383</v>
      </c>
      <c r="K21" s="144" t="s">
        <v>385</v>
      </c>
      <c r="L21" s="144" t="s">
        <v>390</v>
      </c>
    </row>
    <row r="22" spans="1:12" ht="42">
      <c r="A22" s="144" t="s">
        <v>431</v>
      </c>
      <c r="B22" s="145"/>
      <c r="C22" s="146" t="s">
        <v>392</v>
      </c>
      <c r="D22" s="145"/>
      <c r="E22" s="145"/>
      <c r="F22" s="145"/>
      <c r="G22" s="145"/>
      <c r="H22" s="145"/>
      <c r="I22" s="145"/>
      <c r="J22" s="144" t="s">
        <v>383</v>
      </c>
      <c r="K22" s="144" t="s">
        <v>385</v>
      </c>
      <c r="L22" s="144"/>
    </row>
    <row r="23" spans="1:12" ht="21">
      <c r="A23" s="144" t="s">
        <v>432</v>
      </c>
      <c r="B23" s="145"/>
      <c r="C23" s="146" t="s">
        <v>393</v>
      </c>
      <c r="D23" s="145"/>
      <c r="E23" s="145"/>
      <c r="F23" s="145"/>
      <c r="G23" s="145"/>
      <c r="H23" s="145"/>
      <c r="I23" s="145"/>
      <c r="J23" s="145" t="s">
        <v>395</v>
      </c>
      <c r="K23" s="144" t="s">
        <v>385</v>
      </c>
      <c r="L23" s="144" t="s">
        <v>394</v>
      </c>
    </row>
    <row r="24" ht="14.25">
      <c r="C24" s="104"/>
    </row>
    <row r="25" ht="14.25">
      <c r="C25" s="104"/>
    </row>
    <row r="26" ht="14.25">
      <c r="C26" s="104"/>
    </row>
    <row r="27" ht="14.25">
      <c r="C27" s="104"/>
    </row>
  </sheetData>
  <sheetProtection/>
  <mergeCells count="1">
    <mergeCell ref="A1:L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="130" zoomScaleNormal="130" zoomScaleSheetLayoutView="115" zoomScalePageLayoutView="0" workbookViewId="0" topLeftCell="A1">
      <selection activeCell="B6" sqref="B6"/>
    </sheetView>
  </sheetViews>
  <sheetFormatPr defaultColWidth="9.33203125" defaultRowHeight="12.75"/>
  <cols>
    <col min="1" max="1" width="142" style="7" customWidth="1"/>
    <col min="2" max="2" width="23.5" style="7" customWidth="1"/>
    <col min="3" max="16384" width="9.33203125" style="7" customWidth="1"/>
  </cols>
  <sheetData>
    <row r="1" spans="1:2" ht="20.25" customHeight="1">
      <c r="A1" s="165" t="s">
        <v>77</v>
      </c>
      <c r="B1" s="165"/>
    </row>
    <row r="2" spans="1:2" ht="12.75" customHeight="1">
      <c r="A2" s="164"/>
      <c r="B2" s="164"/>
    </row>
    <row r="3" spans="1:2" ht="14.25" customHeight="1">
      <c r="A3" s="9" t="s">
        <v>9</v>
      </c>
      <c r="B3" s="9" t="s">
        <v>10</v>
      </c>
    </row>
    <row r="4" spans="1:2" ht="22.5" customHeight="1">
      <c r="A4" s="10" t="s">
        <v>11</v>
      </c>
      <c r="B4" s="10" t="s">
        <v>12</v>
      </c>
    </row>
    <row r="5" spans="1:2" ht="18" customHeight="1">
      <c r="A5" s="11" t="s">
        <v>81</v>
      </c>
      <c r="B5" s="13">
        <v>9928572.5</v>
      </c>
    </row>
    <row r="6" spans="1:2" ht="33.75" customHeight="1">
      <c r="A6" s="12" t="s">
        <v>78</v>
      </c>
      <c r="B6" s="13">
        <v>9928572.5</v>
      </c>
    </row>
    <row r="7" spans="1:2" ht="30" customHeight="1">
      <c r="A7" s="12" t="s">
        <v>79</v>
      </c>
      <c r="B7" s="13">
        <v>0</v>
      </c>
    </row>
    <row r="8" spans="1:2" ht="33.75" customHeight="1">
      <c r="A8" s="12" t="s">
        <v>80</v>
      </c>
      <c r="B8" s="13">
        <v>0</v>
      </c>
    </row>
    <row r="9" spans="1:2" ht="20.25" customHeight="1">
      <c r="A9" s="11" t="s">
        <v>82</v>
      </c>
      <c r="B9" s="13">
        <v>8870922.94</v>
      </c>
    </row>
    <row r="10" spans="1:2" ht="18" customHeight="1">
      <c r="A10" s="12" t="s">
        <v>83</v>
      </c>
      <c r="B10" s="13">
        <v>5197271.51</v>
      </c>
    </row>
  </sheetData>
  <sheetProtection/>
  <mergeCells count="2">
    <mergeCell ref="A2:B2"/>
    <mergeCell ref="A1:B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115" zoomScaleNormal="115" zoomScaleSheetLayoutView="115" zoomScalePageLayoutView="0" workbookViewId="0" topLeftCell="A1">
      <selection activeCell="C14" sqref="C14"/>
    </sheetView>
  </sheetViews>
  <sheetFormatPr defaultColWidth="9.33203125" defaultRowHeight="12.75"/>
  <cols>
    <col min="2" max="2" width="142" style="0" customWidth="1"/>
    <col min="3" max="3" width="19.5" style="0" customWidth="1"/>
    <col min="4" max="4" width="59" style="0" customWidth="1"/>
  </cols>
  <sheetData>
    <row r="1" ht="14.25">
      <c r="C1" s="21" t="s">
        <v>115</v>
      </c>
    </row>
    <row r="2" spans="1:4" ht="18.75" customHeight="1">
      <c r="A2" s="165" t="s">
        <v>14</v>
      </c>
      <c r="B2" s="165"/>
      <c r="C2" s="165"/>
      <c r="D2" s="166" t="s">
        <v>100</v>
      </c>
    </row>
    <row r="3" spans="1:4" ht="18.75" customHeight="1">
      <c r="A3" s="167" t="s">
        <v>84</v>
      </c>
      <c r="B3" s="167"/>
      <c r="C3" s="167"/>
      <c r="D3" s="166"/>
    </row>
    <row r="4" spans="1:4" ht="21.75" customHeight="1">
      <c r="A4" s="14" t="s">
        <v>99</v>
      </c>
      <c r="B4" s="14" t="s">
        <v>9</v>
      </c>
      <c r="C4" s="9" t="s">
        <v>101</v>
      </c>
      <c r="D4" s="166"/>
    </row>
    <row r="5" spans="1:4" ht="14.25" customHeight="1">
      <c r="A5" s="17">
        <v>1</v>
      </c>
      <c r="B5" s="17">
        <v>2</v>
      </c>
      <c r="C5" s="10">
        <v>3</v>
      </c>
      <c r="D5" s="16"/>
    </row>
    <row r="6" spans="1:4" ht="20.25" customHeight="1">
      <c r="A6" s="17">
        <v>1</v>
      </c>
      <c r="B6" s="15" t="s">
        <v>15</v>
      </c>
      <c r="C6" s="13">
        <v>18799495.44</v>
      </c>
      <c r="D6" s="7"/>
    </row>
    <row r="7" spans="1:4" ht="20.25" customHeight="1">
      <c r="A7" s="17"/>
      <c r="B7" s="15" t="s">
        <v>86</v>
      </c>
      <c r="C7" s="13"/>
      <c r="D7" s="7"/>
    </row>
    <row r="8" spans="1:4" ht="20.25" customHeight="1">
      <c r="A8" s="17" t="s">
        <v>102</v>
      </c>
      <c r="B8" s="19" t="s">
        <v>87</v>
      </c>
      <c r="C8" s="13">
        <v>9928572.5</v>
      </c>
      <c r="D8" s="7"/>
    </row>
    <row r="9" spans="1:4" ht="20.25" customHeight="1">
      <c r="A9" s="17"/>
      <c r="B9" s="19" t="s">
        <v>23</v>
      </c>
      <c r="C9" s="13"/>
      <c r="D9" s="7"/>
    </row>
    <row r="10" spans="1:4" ht="20.25" customHeight="1">
      <c r="A10" s="17" t="s">
        <v>103</v>
      </c>
      <c r="B10" s="20" t="s">
        <v>88</v>
      </c>
      <c r="C10" s="13">
        <v>2651142.4</v>
      </c>
      <c r="D10" s="18"/>
    </row>
    <row r="11" spans="1:4" ht="20.25" customHeight="1">
      <c r="A11" s="17" t="s">
        <v>104</v>
      </c>
      <c r="B11" s="19" t="s">
        <v>89</v>
      </c>
      <c r="C11" s="13">
        <v>5197271.51</v>
      </c>
      <c r="D11" s="7"/>
    </row>
    <row r="12" spans="1:4" ht="20.25" customHeight="1">
      <c r="A12" s="17"/>
      <c r="B12" s="19" t="s">
        <v>23</v>
      </c>
      <c r="C12" s="13"/>
      <c r="D12" s="7"/>
    </row>
    <row r="13" spans="1:4" ht="20.25" customHeight="1">
      <c r="A13" s="17" t="s">
        <v>105</v>
      </c>
      <c r="B13" s="20" t="s">
        <v>88</v>
      </c>
      <c r="C13" s="13">
        <v>209784.55</v>
      </c>
      <c r="D13" s="7"/>
    </row>
    <row r="14" spans="1:4" ht="20.25" customHeight="1">
      <c r="A14" s="17">
        <v>2</v>
      </c>
      <c r="B14" s="15" t="s">
        <v>16</v>
      </c>
      <c r="C14" s="13"/>
      <c r="D14" s="7"/>
    </row>
    <row r="15" spans="1:4" ht="20.25" customHeight="1">
      <c r="A15" s="17"/>
      <c r="B15" s="15" t="s">
        <v>86</v>
      </c>
      <c r="C15" s="13"/>
      <c r="D15" s="7"/>
    </row>
    <row r="16" spans="1:4" ht="20.25" customHeight="1">
      <c r="A16" s="17" t="s">
        <v>106</v>
      </c>
      <c r="B16" s="19" t="s">
        <v>90</v>
      </c>
      <c r="C16" s="13"/>
      <c r="D16" s="7"/>
    </row>
    <row r="17" spans="1:4" ht="20.25" customHeight="1">
      <c r="A17" s="17"/>
      <c r="B17" s="19" t="s">
        <v>23</v>
      </c>
      <c r="C17" s="13"/>
      <c r="D17" s="7"/>
    </row>
    <row r="18" spans="1:4" ht="20.25" customHeight="1">
      <c r="A18" s="17" t="s">
        <v>107</v>
      </c>
      <c r="B18" s="20" t="s">
        <v>91</v>
      </c>
      <c r="C18" s="13"/>
      <c r="D18" s="7"/>
    </row>
    <row r="19" spans="1:4" ht="20.25" customHeight="1">
      <c r="A19" s="17" t="s">
        <v>108</v>
      </c>
      <c r="B19" s="20" t="s">
        <v>92</v>
      </c>
      <c r="C19" s="13"/>
      <c r="D19" s="7"/>
    </row>
    <row r="20" spans="1:4" ht="20.25" customHeight="1">
      <c r="A20" s="17" t="s">
        <v>109</v>
      </c>
      <c r="B20" s="19" t="s">
        <v>93</v>
      </c>
      <c r="C20" s="13"/>
      <c r="D20" s="7"/>
    </row>
    <row r="21" spans="1:4" ht="20.25" customHeight="1">
      <c r="A21" s="17" t="s">
        <v>110</v>
      </c>
      <c r="B21" s="19" t="s">
        <v>94</v>
      </c>
      <c r="C21" s="13"/>
      <c r="D21" s="7"/>
    </row>
    <row r="22" spans="1:4" ht="20.25" customHeight="1">
      <c r="A22" s="17" t="s">
        <v>111</v>
      </c>
      <c r="B22" s="19" t="s">
        <v>95</v>
      </c>
      <c r="C22" s="13"/>
      <c r="D22" s="7"/>
    </row>
    <row r="23" spans="1:4" ht="20.25" customHeight="1">
      <c r="A23" s="17">
        <v>3</v>
      </c>
      <c r="B23" s="15" t="s">
        <v>17</v>
      </c>
      <c r="C23" s="13"/>
      <c r="D23" s="7"/>
    </row>
    <row r="24" spans="1:4" ht="20.25" customHeight="1">
      <c r="A24" s="17"/>
      <c r="B24" s="15" t="s">
        <v>86</v>
      </c>
      <c r="C24" s="13"/>
      <c r="D24" s="7"/>
    </row>
    <row r="25" spans="1:4" ht="20.25" customHeight="1">
      <c r="A25" s="17" t="s">
        <v>112</v>
      </c>
      <c r="B25" s="19" t="s">
        <v>96</v>
      </c>
      <c r="C25" s="13"/>
      <c r="D25" s="7"/>
    </row>
    <row r="26" spans="1:4" ht="20.25" customHeight="1">
      <c r="A26" s="17" t="s">
        <v>113</v>
      </c>
      <c r="B26" s="19" t="s">
        <v>97</v>
      </c>
      <c r="C26" s="13"/>
      <c r="D26" s="7"/>
    </row>
    <row r="27" spans="1:4" ht="20.25" customHeight="1">
      <c r="A27" s="17"/>
      <c r="B27" s="20" t="s">
        <v>23</v>
      </c>
      <c r="C27" s="13"/>
      <c r="D27" s="7"/>
    </row>
    <row r="28" spans="1:4" ht="20.25" customHeight="1">
      <c r="A28" s="17" t="s">
        <v>114</v>
      </c>
      <c r="B28" s="20" t="s">
        <v>98</v>
      </c>
      <c r="C28" s="13"/>
      <c r="D28" s="7"/>
    </row>
  </sheetData>
  <sheetProtection/>
  <mergeCells count="3">
    <mergeCell ref="D2:D4"/>
    <mergeCell ref="A2:C2"/>
    <mergeCell ref="A3:C3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115" zoomScaleNormal="115" zoomScaleSheetLayoutView="115" zoomScalePageLayoutView="0" workbookViewId="0" topLeftCell="A1">
      <selection activeCell="E33" sqref="E33"/>
    </sheetView>
  </sheetViews>
  <sheetFormatPr defaultColWidth="9.33203125" defaultRowHeight="12.75"/>
  <cols>
    <col min="1" max="1" width="36.5" style="23" customWidth="1"/>
    <col min="2" max="2" width="11.16015625" style="23" customWidth="1"/>
    <col min="3" max="3" width="11.83203125" style="23" customWidth="1"/>
    <col min="4" max="5" width="19.5" style="23" customWidth="1"/>
    <col min="6" max="6" width="15.83203125" style="23" customWidth="1"/>
    <col min="7" max="8" width="17.66015625" style="23" customWidth="1"/>
    <col min="9" max="9" width="22.16015625" style="23" customWidth="1"/>
    <col min="10" max="10" width="24.16015625" style="23" customWidth="1"/>
    <col min="11" max="16384" width="9.33203125" style="23" customWidth="1"/>
  </cols>
  <sheetData>
    <row r="1" spans="1:9" ht="21.75" customHeight="1">
      <c r="A1" s="22" t="s">
        <v>0</v>
      </c>
      <c r="I1" s="24" t="s">
        <v>116</v>
      </c>
    </row>
    <row r="2" spans="1:10" ht="36" customHeight="1">
      <c r="A2" s="168" t="s">
        <v>475</v>
      </c>
      <c r="B2" s="168"/>
      <c r="C2" s="168"/>
      <c r="D2" s="168"/>
      <c r="E2" s="168"/>
      <c r="F2" s="168"/>
      <c r="G2" s="168"/>
      <c r="H2" s="168"/>
      <c r="I2" s="168"/>
      <c r="J2" s="37" t="s">
        <v>165</v>
      </c>
    </row>
    <row r="3" spans="1:9" ht="24" customHeight="1">
      <c r="A3" s="169" t="s">
        <v>18</v>
      </c>
      <c r="B3" s="169" t="s">
        <v>19</v>
      </c>
      <c r="C3" s="169" t="s">
        <v>20</v>
      </c>
      <c r="D3" s="169" t="s">
        <v>21</v>
      </c>
      <c r="E3" s="169"/>
      <c r="F3" s="169"/>
      <c r="G3" s="169"/>
      <c r="H3" s="169"/>
      <c r="I3" s="169"/>
    </row>
    <row r="4" spans="1:9" ht="19.5" customHeight="1">
      <c r="A4" s="170" t="s">
        <v>0</v>
      </c>
      <c r="B4" s="170" t="s">
        <v>0</v>
      </c>
      <c r="C4" s="170" t="s">
        <v>0</v>
      </c>
      <c r="D4" s="169" t="s">
        <v>22</v>
      </c>
      <c r="E4" s="169" t="s">
        <v>23</v>
      </c>
      <c r="F4" s="169"/>
      <c r="G4" s="169"/>
      <c r="H4" s="169"/>
      <c r="I4" s="169"/>
    </row>
    <row r="5" spans="1:9" ht="96" customHeight="1">
      <c r="A5" s="170" t="s">
        <v>0</v>
      </c>
      <c r="B5" s="170" t="s">
        <v>0</v>
      </c>
      <c r="C5" s="170" t="s">
        <v>0</v>
      </c>
      <c r="D5" s="170" t="s">
        <v>0</v>
      </c>
      <c r="E5" s="113" t="s">
        <v>24</v>
      </c>
      <c r="F5" s="113" t="s">
        <v>25</v>
      </c>
      <c r="G5" s="113" t="s">
        <v>26</v>
      </c>
      <c r="H5" s="113" t="s">
        <v>27</v>
      </c>
      <c r="I5" s="113" t="s">
        <v>28</v>
      </c>
    </row>
    <row r="6" spans="1:9" ht="20.25" customHeight="1">
      <c r="A6" s="113" t="s">
        <v>29</v>
      </c>
      <c r="B6" s="113" t="s">
        <v>30</v>
      </c>
      <c r="C6" s="113" t="s">
        <v>31</v>
      </c>
      <c r="D6" s="113" t="s">
        <v>32</v>
      </c>
      <c r="E6" s="113" t="s">
        <v>33</v>
      </c>
      <c r="F6" s="113" t="s">
        <v>34</v>
      </c>
      <c r="G6" s="113">
        <v>7</v>
      </c>
      <c r="H6" s="113" t="s">
        <v>36</v>
      </c>
      <c r="I6" s="113" t="s">
        <v>37</v>
      </c>
    </row>
    <row r="7" spans="1:9" ht="21" customHeight="1">
      <c r="A7" s="28" t="s">
        <v>38</v>
      </c>
      <c r="B7" s="114" t="s">
        <v>39</v>
      </c>
      <c r="C7" s="113" t="s">
        <v>40</v>
      </c>
      <c r="D7" s="28">
        <f>E7+F7+I7</f>
        <v>27946353</v>
      </c>
      <c r="E7" s="28">
        <f>E10</f>
        <v>25519593</v>
      </c>
      <c r="F7" s="28">
        <f>F13</f>
        <v>0</v>
      </c>
      <c r="G7" s="28"/>
      <c r="H7" s="28"/>
      <c r="I7" s="28">
        <f>I10+I13</f>
        <v>2426760</v>
      </c>
    </row>
    <row r="8" spans="1:9" ht="21" customHeight="1">
      <c r="A8" s="11" t="s">
        <v>41</v>
      </c>
      <c r="B8" s="113" t="s">
        <v>42</v>
      </c>
      <c r="C8" s="113" t="s">
        <v>0</v>
      </c>
      <c r="D8" s="11"/>
      <c r="E8" s="113" t="s">
        <v>40</v>
      </c>
      <c r="F8" s="113" t="s">
        <v>40</v>
      </c>
      <c r="G8" s="113" t="s">
        <v>40</v>
      </c>
      <c r="H8" s="113" t="s">
        <v>40</v>
      </c>
      <c r="I8" s="11"/>
    </row>
    <row r="9" spans="1:9" ht="21" customHeight="1">
      <c r="A9" s="11" t="s">
        <v>43</v>
      </c>
      <c r="B9" s="113" t="s">
        <v>44</v>
      </c>
      <c r="C9" s="113"/>
      <c r="D9" s="11"/>
      <c r="E9" s="11"/>
      <c r="F9" s="113" t="s">
        <v>40</v>
      </c>
      <c r="G9" s="113" t="s">
        <v>40</v>
      </c>
      <c r="H9" s="11"/>
      <c r="I9" s="11"/>
    </row>
    <row r="10" spans="1:9" ht="34.5" customHeight="1">
      <c r="A10" s="11" t="s">
        <v>46</v>
      </c>
      <c r="B10" s="113" t="s">
        <v>45</v>
      </c>
      <c r="C10" s="113">
        <v>130</v>
      </c>
      <c r="D10" s="11">
        <f>E10+I10</f>
        <v>27946353</v>
      </c>
      <c r="E10" s="113">
        <v>25519593</v>
      </c>
      <c r="F10" s="113">
        <v>0</v>
      </c>
      <c r="G10" s="113" t="s">
        <v>40</v>
      </c>
      <c r="H10" s="113" t="s">
        <v>40</v>
      </c>
      <c r="I10" s="11">
        <v>2426760</v>
      </c>
    </row>
    <row r="11" spans="1:9" ht="78" customHeight="1">
      <c r="A11" s="11" t="s">
        <v>47</v>
      </c>
      <c r="B11" s="113" t="s">
        <v>48</v>
      </c>
      <c r="C11" s="113" t="s">
        <v>0</v>
      </c>
      <c r="D11" s="11"/>
      <c r="E11" s="113" t="s">
        <v>40</v>
      </c>
      <c r="F11" s="113" t="s">
        <v>40</v>
      </c>
      <c r="G11" s="113" t="s">
        <v>40</v>
      </c>
      <c r="H11" s="113" t="s">
        <v>40</v>
      </c>
      <c r="I11" s="11"/>
    </row>
    <row r="12" spans="1:9" ht="32.25" customHeight="1">
      <c r="A12" s="11" t="s">
        <v>49</v>
      </c>
      <c r="B12" s="113" t="s">
        <v>50</v>
      </c>
      <c r="C12" s="113" t="s">
        <v>0</v>
      </c>
      <c r="D12" s="11"/>
      <c r="E12" s="113" t="s">
        <v>40</v>
      </c>
      <c r="F12" s="11"/>
      <c r="G12" s="11"/>
      <c r="H12" s="113" t="s">
        <v>40</v>
      </c>
      <c r="I12" s="113" t="s">
        <v>40</v>
      </c>
    </row>
    <row r="13" spans="1:9" ht="21" customHeight="1">
      <c r="A13" s="11" t="s">
        <v>51</v>
      </c>
      <c r="B13" s="113" t="s">
        <v>52</v>
      </c>
      <c r="C13" s="113">
        <v>180</v>
      </c>
      <c r="D13" s="11">
        <f>F13+I13</f>
        <v>0</v>
      </c>
      <c r="E13" s="113" t="s">
        <v>40</v>
      </c>
      <c r="F13" s="113"/>
      <c r="G13" s="113" t="s">
        <v>40</v>
      </c>
      <c r="H13" s="113" t="s">
        <v>40</v>
      </c>
      <c r="I13" s="11"/>
    </row>
    <row r="14" spans="1:9" ht="21" customHeight="1">
      <c r="A14" s="11" t="s">
        <v>53</v>
      </c>
      <c r="B14" s="113" t="s">
        <v>54</v>
      </c>
      <c r="C14" s="113" t="s">
        <v>118</v>
      </c>
      <c r="D14" s="11"/>
      <c r="E14" s="113" t="s">
        <v>40</v>
      </c>
      <c r="F14" s="113" t="s">
        <v>40</v>
      </c>
      <c r="G14" s="113" t="s">
        <v>40</v>
      </c>
      <c r="H14" s="113" t="s">
        <v>40</v>
      </c>
      <c r="I14" s="11"/>
    </row>
    <row r="15" spans="1:9" ht="22.5" customHeight="1">
      <c r="A15" s="28" t="s">
        <v>55</v>
      </c>
      <c r="B15" s="114" t="s">
        <v>56</v>
      </c>
      <c r="C15" s="113" t="s">
        <v>40</v>
      </c>
      <c r="D15" s="153">
        <f>E15+F15+I15</f>
        <v>27946353</v>
      </c>
      <c r="E15" s="153">
        <f>E169+E20+E21+E23+E29+E17+E38+E22</f>
        <v>25519593</v>
      </c>
      <c r="F15" s="153">
        <f>F169+F20+F21+F23+F29</f>
        <v>0</v>
      </c>
      <c r="G15" s="153">
        <f>G169+G20+G21+G23+G29</f>
        <v>0</v>
      </c>
      <c r="H15" s="153">
        <f>H169+H20+H21+H23+H29</f>
        <v>0</v>
      </c>
      <c r="I15" s="153">
        <f>I169+I21+I23+I29+I16</f>
        <v>2426760</v>
      </c>
    </row>
    <row r="16" spans="1:9" ht="25.5" customHeight="1">
      <c r="A16" s="12" t="s">
        <v>120</v>
      </c>
      <c r="B16" s="113">
        <v>210</v>
      </c>
      <c r="C16" s="113">
        <v>0</v>
      </c>
      <c r="D16" s="153">
        <f aca="true" t="shared" si="0" ref="D16:D45">E16+F16+I16</f>
        <v>21232758.5</v>
      </c>
      <c r="E16" s="28">
        <f>E17+E20+E21</f>
        <v>20180031.1</v>
      </c>
      <c r="F16" s="11"/>
      <c r="G16" s="11"/>
      <c r="H16" s="11"/>
      <c r="I16" s="11">
        <f>I17+I20</f>
        <v>1052727.4</v>
      </c>
    </row>
    <row r="17" spans="1:9" ht="49.5" customHeight="1">
      <c r="A17" s="26" t="s">
        <v>119</v>
      </c>
      <c r="B17" s="113">
        <v>211</v>
      </c>
      <c r="C17" s="113">
        <v>0</v>
      </c>
      <c r="D17" s="153">
        <f t="shared" si="0"/>
        <v>21228918.5</v>
      </c>
      <c r="E17" s="11">
        <f>E18+E19</f>
        <v>20177511.1</v>
      </c>
      <c r="F17" s="11">
        <f>F18+F19</f>
        <v>0</v>
      </c>
      <c r="G17" s="11"/>
      <c r="H17" s="11"/>
      <c r="I17" s="11">
        <f>I18+I19</f>
        <v>1051407.4</v>
      </c>
    </row>
    <row r="18" spans="1:9" ht="24.75" customHeight="1">
      <c r="A18" s="27" t="s">
        <v>128</v>
      </c>
      <c r="B18" s="113" t="s">
        <v>129</v>
      </c>
      <c r="C18" s="113">
        <v>111</v>
      </c>
      <c r="D18" s="153">
        <f t="shared" si="0"/>
        <v>16334542.64</v>
      </c>
      <c r="E18" s="11">
        <v>15524226.64</v>
      </c>
      <c r="F18" s="11"/>
      <c r="G18" s="11"/>
      <c r="H18" s="11"/>
      <c r="I18" s="11">
        <v>810316</v>
      </c>
    </row>
    <row r="19" spans="1:9" ht="136.5" customHeight="1">
      <c r="A19" s="27" t="s">
        <v>130</v>
      </c>
      <c r="B19" s="113" t="s">
        <v>131</v>
      </c>
      <c r="C19" s="113">
        <v>119</v>
      </c>
      <c r="D19" s="153">
        <f t="shared" si="0"/>
        <v>4894375.86</v>
      </c>
      <c r="E19" s="11">
        <v>4653284.46</v>
      </c>
      <c r="F19" s="11"/>
      <c r="G19" s="11"/>
      <c r="H19" s="11"/>
      <c r="I19" s="11">
        <v>241091.4</v>
      </c>
    </row>
    <row r="20" spans="1:9" ht="49.5" customHeight="1">
      <c r="A20" s="26" t="s">
        <v>126</v>
      </c>
      <c r="B20" s="113">
        <v>212</v>
      </c>
      <c r="C20" s="113">
        <v>112</v>
      </c>
      <c r="D20" s="153">
        <f t="shared" si="0"/>
        <v>2640</v>
      </c>
      <c r="E20" s="11">
        <v>1320</v>
      </c>
      <c r="F20" s="11"/>
      <c r="G20" s="11"/>
      <c r="H20" s="11"/>
      <c r="I20" s="11">
        <v>1320</v>
      </c>
    </row>
    <row r="21" spans="1:9" ht="37.5" customHeight="1">
      <c r="A21" s="26" t="s">
        <v>127</v>
      </c>
      <c r="B21" s="113">
        <v>213</v>
      </c>
      <c r="C21" s="113">
        <v>112</v>
      </c>
      <c r="D21" s="153">
        <f t="shared" si="0"/>
        <v>1200</v>
      </c>
      <c r="E21" s="11">
        <v>1200</v>
      </c>
      <c r="F21" s="11"/>
      <c r="G21" s="11"/>
      <c r="H21" s="11"/>
      <c r="I21" s="11">
        <v>0</v>
      </c>
    </row>
    <row r="22" spans="1:9" ht="36" customHeight="1">
      <c r="A22" s="12" t="s">
        <v>121</v>
      </c>
      <c r="B22" s="113">
        <v>220</v>
      </c>
      <c r="C22" s="113">
        <v>262</v>
      </c>
      <c r="D22" s="153">
        <f t="shared" si="0"/>
        <v>485</v>
      </c>
      <c r="E22" s="11">
        <v>485</v>
      </c>
      <c r="F22" s="11"/>
      <c r="G22" s="11"/>
      <c r="H22" s="11"/>
      <c r="I22" s="11"/>
    </row>
    <row r="23" spans="1:9" ht="36" customHeight="1">
      <c r="A23" s="12" t="s">
        <v>122</v>
      </c>
      <c r="B23" s="113">
        <v>230</v>
      </c>
      <c r="C23" s="113">
        <v>850</v>
      </c>
      <c r="D23" s="153">
        <f t="shared" si="0"/>
        <v>706336</v>
      </c>
      <c r="E23" s="28">
        <f>E25+E26</f>
        <v>706336</v>
      </c>
      <c r="F23" s="11"/>
      <c r="G23" s="11"/>
      <c r="H23" s="11"/>
      <c r="I23" s="11">
        <v>0</v>
      </c>
    </row>
    <row r="24" spans="1:9" ht="30" customHeight="1">
      <c r="A24" s="26" t="s">
        <v>132</v>
      </c>
      <c r="B24" s="113">
        <v>231</v>
      </c>
      <c r="C24" s="113"/>
      <c r="D24" s="153">
        <f t="shared" si="0"/>
        <v>0</v>
      </c>
      <c r="E24" s="11"/>
      <c r="F24" s="11"/>
      <c r="G24" s="11"/>
      <c r="H24" s="11"/>
      <c r="I24" s="11"/>
    </row>
    <row r="25" spans="1:9" ht="20.25" customHeight="1">
      <c r="A25" s="26" t="s">
        <v>133</v>
      </c>
      <c r="B25" s="113">
        <v>232</v>
      </c>
      <c r="C25" s="113">
        <v>851</v>
      </c>
      <c r="D25" s="153">
        <f t="shared" si="0"/>
        <v>661428</v>
      </c>
      <c r="E25" s="11">
        <v>661428</v>
      </c>
      <c r="F25" s="11"/>
      <c r="G25" s="11"/>
      <c r="H25" s="11"/>
      <c r="I25" s="11">
        <v>0</v>
      </c>
    </row>
    <row r="26" spans="1:9" ht="20.25" customHeight="1">
      <c r="A26" s="26" t="s">
        <v>134</v>
      </c>
      <c r="B26" s="113">
        <v>233</v>
      </c>
      <c r="C26" s="154">
        <v>852</v>
      </c>
      <c r="D26" s="153">
        <f t="shared" si="0"/>
        <v>44908</v>
      </c>
      <c r="E26" s="11">
        <v>44908</v>
      </c>
      <c r="F26" s="11"/>
      <c r="G26" s="11"/>
      <c r="H26" s="11"/>
      <c r="I26" s="11"/>
    </row>
    <row r="27" spans="1:9" ht="39" customHeight="1">
      <c r="A27" s="12" t="s">
        <v>123</v>
      </c>
      <c r="B27" s="113">
        <v>240</v>
      </c>
      <c r="C27" s="113"/>
      <c r="D27" s="153">
        <f t="shared" si="0"/>
        <v>0</v>
      </c>
      <c r="E27" s="11"/>
      <c r="F27" s="11"/>
      <c r="G27" s="11"/>
      <c r="H27" s="11"/>
      <c r="I27" s="11"/>
    </row>
    <row r="28" spans="1:9" ht="48.75" customHeight="1">
      <c r="A28" s="12" t="s">
        <v>124</v>
      </c>
      <c r="B28" s="113">
        <v>250</v>
      </c>
      <c r="C28" s="113"/>
      <c r="D28" s="153">
        <f t="shared" si="0"/>
        <v>0</v>
      </c>
      <c r="E28" s="11"/>
      <c r="F28" s="11"/>
      <c r="G28" s="11"/>
      <c r="H28" s="11"/>
      <c r="I28" s="11"/>
    </row>
    <row r="29" spans="1:9" ht="34.5" customHeight="1">
      <c r="A29" s="12" t="s">
        <v>125</v>
      </c>
      <c r="B29" s="113">
        <v>260</v>
      </c>
      <c r="C29" s="113" t="s">
        <v>40</v>
      </c>
      <c r="D29" s="153">
        <f t="shared" si="0"/>
        <v>6006773.5</v>
      </c>
      <c r="E29" s="28">
        <f>E30+E32+E34+E35+E36+E37</f>
        <v>4632740.9</v>
      </c>
      <c r="F29" s="28">
        <f>F37</f>
        <v>0</v>
      </c>
      <c r="G29" s="28"/>
      <c r="H29" s="28"/>
      <c r="I29" s="28">
        <f>I30+I31+I32+I33+I34+I35+I36+I37</f>
        <v>1374032.6</v>
      </c>
    </row>
    <row r="30" spans="1:9" ht="26.25" customHeight="1">
      <c r="A30" s="26" t="s">
        <v>135</v>
      </c>
      <c r="B30" s="113">
        <v>261</v>
      </c>
      <c r="C30" s="113">
        <v>244</v>
      </c>
      <c r="D30" s="153">
        <f t="shared" si="0"/>
        <v>85200</v>
      </c>
      <c r="E30" s="11">
        <v>78000</v>
      </c>
      <c r="F30" s="11"/>
      <c r="G30" s="11"/>
      <c r="H30" s="11"/>
      <c r="I30" s="11">
        <v>7200</v>
      </c>
    </row>
    <row r="31" spans="1:9" ht="26.25" customHeight="1">
      <c r="A31" s="26" t="s">
        <v>136</v>
      </c>
      <c r="B31" s="113">
        <v>262</v>
      </c>
      <c r="C31" s="113">
        <v>212</v>
      </c>
      <c r="D31" s="153">
        <f t="shared" si="0"/>
        <v>0</v>
      </c>
      <c r="E31" s="11"/>
      <c r="F31" s="11"/>
      <c r="G31" s="11"/>
      <c r="H31" s="11"/>
      <c r="I31" s="11"/>
    </row>
    <row r="32" spans="1:9" ht="26.25" customHeight="1">
      <c r="A32" s="26" t="s">
        <v>137</v>
      </c>
      <c r="B32" s="113">
        <v>263</v>
      </c>
      <c r="C32" s="113">
        <v>244</v>
      </c>
      <c r="D32" s="153">
        <f t="shared" si="0"/>
        <v>2439074.77</v>
      </c>
      <c r="E32" s="11">
        <v>2439074.77</v>
      </c>
      <c r="F32" s="11"/>
      <c r="G32" s="11"/>
      <c r="H32" s="11"/>
      <c r="I32" s="11">
        <v>0</v>
      </c>
    </row>
    <row r="33" spans="1:9" ht="26.25" customHeight="1">
      <c r="A33" s="26" t="s">
        <v>138</v>
      </c>
      <c r="B33" s="113">
        <v>264</v>
      </c>
      <c r="C33" s="113"/>
      <c r="D33" s="153">
        <f t="shared" si="0"/>
        <v>0</v>
      </c>
      <c r="E33" s="11"/>
      <c r="F33" s="11"/>
      <c r="G33" s="11"/>
      <c r="H33" s="11"/>
      <c r="I33" s="11">
        <v>0</v>
      </c>
    </row>
    <row r="34" spans="1:9" ht="33.75" customHeight="1">
      <c r="A34" s="26" t="s">
        <v>139</v>
      </c>
      <c r="B34" s="113">
        <v>265</v>
      </c>
      <c r="C34" s="113">
        <v>244</v>
      </c>
      <c r="D34" s="153">
        <f t="shared" si="0"/>
        <v>158095.54</v>
      </c>
      <c r="E34" s="11">
        <v>147295.54</v>
      </c>
      <c r="F34" s="11"/>
      <c r="G34" s="11"/>
      <c r="H34" s="11"/>
      <c r="I34" s="11">
        <v>10800</v>
      </c>
    </row>
    <row r="35" spans="1:9" ht="26.25" customHeight="1">
      <c r="A35" s="26" t="s">
        <v>140</v>
      </c>
      <c r="B35" s="113">
        <v>266</v>
      </c>
      <c r="C35" s="113">
        <v>244</v>
      </c>
      <c r="D35" s="153">
        <f t="shared" si="0"/>
        <v>292895.58999999997</v>
      </c>
      <c r="E35" s="11">
        <v>256295.59</v>
      </c>
      <c r="F35" s="11"/>
      <c r="G35" s="11"/>
      <c r="H35" s="11"/>
      <c r="I35" s="11">
        <v>36600</v>
      </c>
    </row>
    <row r="36" spans="1:9" ht="33.75" customHeight="1">
      <c r="A36" s="26" t="s">
        <v>141</v>
      </c>
      <c r="B36" s="113">
        <v>267</v>
      </c>
      <c r="C36" s="113">
        <v>244</v>
      </c>
      <c r="D36" s="153">
        <f t="shared" si="0"/>
        <v>470000</v>
      </c>
      <c r="E36" s="11">
        <v>470000</v>
      </c>
      <c r="F36" s="11"/>
      <c r="G36" s="11"/>
      <c r="H36" s="11"/>
      <c r="I36" s="11">
        <v>0</v>
      </c>
    </row>
    <row r="37" spans="1:9" ht="34.5" customHeight="1">
      <c r="A37" s="26" t="s">
        <v>142</v>
      </c>
      <c r="B37" s="113">
        <v>268</v>
      </c>
      <c r="C37" s="113">
        <v>244</v>
      </c>
      <c r="D37" s="153">
        <f t="shared" si="0"/>
        <v>2561507.6</v>
      </c>
      <c r="E37" s="11">
        <v>1242075</v>
      </c>
      <c r="F37" s="11">
        <v>0</v>
      </c>
      <c r="G37" s="11"/>
      <c r="H37" s="11"/>
      <c r="I37" s="11">
        <v>1319432.6</v>
      </c>
    </row>
    <row r="38" spans="1:9" ht="38.25" customHeight="1">
      <c r="A38" s="28" t="s">
        <v>143</v>
      </c>
      <c r="B38" s="114">
        <v>300</v>
      </c>
      <c r="C38" s="113">
        <v>0</v>
      </c>
      <c r="D38" s="153">
        <f>D40</f>
        <v>0</v>
      </c>
      <c r="E38" s="28">
        <f>E40</f>
        <v>0</v>
      </c>
      <c r="F38" s="11"/>
      <c r="G38" s="11"/>
      <c r="H38" s="11"/>
      <c r="I38" s="11">
        <v>0</v>
      </c>
    </row>
    <row r="39" spans="1:9" ht="20.25" customHeight="1">
      <c r="A39" s="25" t="s">
        <v>144</v>
      </c>
      <c r="B39" s="113">
        <v>310</v>
      </c>
      <c r="C39" s="113">
        <v>0</v>
      </c>
      <c r="D39" s="153">
        <f t="shared" si="0"/>
        <v>0</v>
      </c>
      <c r="E39" s="11"/>
      <c r="F39" s="11"/>
      <c r="G39" s="11"/>
      <c r="H39" s="11"/>
      <c r="I39" s="11">
        <v>0</v>
      </c>
    </row>
    <row r="40" spans="1:9" ht="20.25" customHeight="1">
      <c r="A40" s="25" t="s">
        <v>145</v>
      </c>
      <c r="B40" s="113">
        <v>320</v>
      </c>
      <c r="C40" s="113"/>
      <c r="D40" s="153">
        <f t="shared" si="0"/>
        <v>0</v>
      </c>
      <c r="E40" s="11"/>
      <c r="F40" s="11"/>
      <c r="G40" s="11"/>
      <c r="H40" s="11"/>
      <c r="I40" s="11">
        <v>0</v>
      </c>
    </row>
    <row r="41" spans="1:9" ht="32.25" customHeight="1">
      <c r="A41" s="28" t="s">
        <v>148</v>
      </c>
      <c r="B41" s="114">
        <v>400</v>
      </c>
      <c r="C41" s="113">
        <v>0</v>
      </c>
      <c r="D41" s="153">
        <f t="shared" si="0"/>
        <v>0</v>
      </c>
      <c r="E41" s="11"/>
      <c r="F41" s="11"/>
      <c r="G41" s="11"/>
      <c r="H41" s="11"/>
      <c r="I41" s="11">
        <v>0</v>
      </c>
    </row>
    <row r="42" spans="1:9" ht="21.75" customHeight="1">
      <c r="A42" s="25" t="s">
        <v>146</v>
      </c>
      <c r="B42" s="113">
        <v>410</v>
      </c>
      <c r="C42" s="113">
        <v>0</v>
      </c>
      <c r="D42" s="153">
        <f t="shared" si="0"/>
        <v>0</v>
      </c>
      <c r="E42" s="11"/>
      <c r="F42" s="11"/>
      <c r="G42" s="11"/>
      <c r="H42" s="11"/>
      <c r="I42" s="11">
        <v>0</v>
      </c>
    </row>
    <row r="43" spans="1:9" ht="21.75" customHeight="1">
      <c r="A43" s="25" t="s">
        <v>147</v>
      </c>
      <c r="B43" s="113">
        <v>420</v>
      </c>
      <c r="C43" s="113">
        <v>0</v>
      </c>
      <c r="D43" s="153">
        <f t="shared" si="0"/>
        <v>0</v>
      </c>
      <c r="E43" s="11"/>
      <c r="F43" s="11"/>
      <c r="G43" s="11"/>
      <c r="H43" s="11"/>
      <c r="I43" s="11">
        <v>0</v>
      </c>
    </row>
    <row r="44" spans="1:9" ht="23.25" customHeight="1">
      <c r="A44" s="28" t="s">
        <v>149</v>
      </c>
      <c r="B44" s="114">
        <v>500</v>
      </c>
      <c r="C44" s="113">
        <v>0</v>
      </c>
      <c r="D44" s="153">
        <f t="shared" si="0"/>
        <v>0</v>
      </c>
      <c r="E44" s="11"/>
      <c r="F44" s="11"/>
      <c r="G44" s="11"/>
      <c r="H44" s="11"/>
      <c r="I44" s="11">
        <v>0</v>
      </c>
    </row>
    <row r="45" spans="1:9" ht="23.25" customHeight="1">
      <c r="A45" s="28" t="s">
        <v>58</v>
      </c>
      <c r="B45" s="114">
        <v>600</v>
      </c>
      <c r="C45" s="113">
        <v>0</v>
      </c>
      <c r="D45" s="153">
        <f t="shared" si="0"/>
        <v>0</v>
      </c>
      <c r="E45" s="11"/>
      <c r="F45" s="11"/>
      <c r="G45" s="11"/>
      <c r="H45" s="11"/>
      <c r="I45" s="11">
        <v>0</v>
      </c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115" zoomScaleNormal="115" zoomScaleSheetLayoutView="115" zoomScalePageLayoutView="0" workbookViewId="0" topLeftCell="A37">
      <selection activeCell="F37" sqref="F37"/>
    </sheetView>
  </sheetViews>
  <sheetFormatPr defaultColWidth="9.33203125" defaultRowHeight="12.75"/>
  <cols>
    <col min="1" max="1" width="36.5" style="23" customWidth="1"/>
    <col min="2" max="2" width="11.16015625" style="23" customWidth="1"/>
    <col min="3" max="3" width="16.16015625" style="23" customWidth="1"/>
    <col min="4" max="4" width="17" style="23" customWidth="1"/>
    <col min="5" max="5" width="19.5" style="23" customWidth="1"/>
    <col min="6" max="6" width="15" style="23" customWidth="1"/>
    <col min="7" max="8" width="17.66015625" style="23" customWidth="1"/>
    <col min="9" max="9" width="22.16015625" style="23" customWidth="1"/>
    <col min="10" max="10" width="24.16015625" style="23" customWidth="1"/>
    <col min="11" max="16384" width="9.33203125" style="23" customWidth="1"/>
  </cols>
  <sheetData>
    <row r="1" spans="1:9" ht="21.75" customHeight="1">
      <c r="A1" s="22" t="s">
        <v>0</v>
      </c>
      <c r="I1" s="24" t="s">
        <v>116</v>
      </c>
    </row>
    <row r="2" spans="1:10" ht="36" customHeight="1">
      <c r="A2" s="168" t="s">
        <v>476</v>
      </c>
      <c r="B2" s="168"/>
      <c r="C2" s="168"/>
      <c r="D2" s="168"/>
      <c r="E2" s="168"/>
      <c r="F2" s="168"/>
      <c r="G2" s="168"/>
      <c r="H2" s="168"/>
      <c r="I2" s="168"/>
      <c r="J2" s="37" t="s">
        <v>165</v>
      </c>
    </row>
    <row r="3" spans="1:9" ht="24" customHeight="1">
      <c r="A3" s="169" t="s">
        <v>18</v>
      </c>
      <c r="B3" s="169" t="s">
        <v>19</v>
      </c>
      <c r="C3" s="169" t="s">
        <v>20</v>
      </c>
      <c r="D3" s="169" t="s">
        <v>21</v>
      </c>
      <c r="E3" s="169"/>
      <c r="F3" s="169"/>
      <c r="G3" s="169"/>
      <c r="H3" s="169"/>
      <c r="I3" s="169"/>
    </row>
    <row r="4" spans="1:9" ht="19.5" customHeight="1">
      <c r="A4" s="170" t="s">
        <v>0</v>
      </c>
      <c r="B4" s="170" t="s">
        <v>0</v>
      </c>
      <c r="C4" s="170" t="s">
        <v>0</v>
      </c>
      <c r="D4" s="169" t="s">
        <v>22</v>
      </c>
      <c r="E4" s="169" t="s">
        <v>23</v>
      </c>
      <c r="F4" s="169"/>
      <c r="G4" s="169"/>
      <c r="H4" s="169"/>
      <c r="I4" s="169"/>
    </row>
    <row r="5" spans="1:9" ht="96" customHeight="1">
      <c r="A5" s="170" t="s">
        <v>0</v>
      </c>
      <c r="B5" s="170" t="s">
        <v>0</v>
      </c>
      <c r="C5" s="170" t="s">
        <v>0</v>
      </c>
      <c r="D5" s="170" t="s">
        <v>0</v>
      </c>
      <c r="E5" s="138" t="s">
        <v>24</v>
      </c>
      <c r="F5" s="138" t="s">
        <v>25</v>
      </c>
      <c r="G5" s="138" t="s">
        <v>26</v>
      </c>
      <c r="H5" s="138" t="s">
        <v>27</v>
      </c>
      <c r="I5" s="138" t="s">
        <v>28</v>
      </c>
    </row>
    <row r="6" spans="1:9" ht="20.25" customHeight="1">
      <c r="A6" s="138" t="s">
        <v>29</v>
      </c>
      <c r="B6" s="138" t="s">
        <v>30</v>
      </c>
      <c r="C6" s="138" t="s">
        <v>31</v>
      </c>
      <c r="D6" s="138" t="s">
        <v>32</v>
      </c>
      <c r="E6" s="138" t="s">
        <v>33</v>
      </c>
      <c r="F6" s="138" t="s">
        <v>34</v>
      </c>
      <c r="G6" s="138">
        <v>7</v>
      </c>
      <c r="H6" s="138" t="s">
        <v>36</v>
      </c>
      <c r="I6" s="138" t="s">
        <v>37</v>
      </c>
    </row>
    <row r="7" spans="1:9" ht="21" customHeight="1">
      <c r="A7" s="28" t="s">
        <v>38</v>
      </c>
      <c r="B7" s="139" t="s">
        <v>39</v>
      </c>
      <c r="C7" s="138" t="s">
        <v>40</v>
      </c>
      <c r="D7" s="28">
        <f>E7+I7</f>
        <v>27900939</v>
      </c>
      <c r="E7" s="28">
        <f>E10</f>
        <v>25474179</v>
      </c>
      <c r="F7" s="28"/>
      <c r="G7" s="28"/>
      <c r="H7" s="28"/>
      <c r="I7" s="28">
        <f>I10+I13</f>
        <v>2426760</v>
      </c>
    </row>
    <row r="8" spans="1:9" ht="21" customHeight="1">
      <c r="A8" s="11" t="s">
        <v>41</v>
      </c>
      <c r="B8" s="138" t="s">
        <v>42</v>
      </c>
      <c r="C8" s="138" t="s">
        <v>0</v>
      </c>
      <c r="D8" s="11"/>
      <c r="E8" s="138" t="s">
        <v>40</v>
      </c>
      <c r="F8" s="138" t="s">
        <v>40</v>
      </c>
      <c r="G8" s="138" t="s">
        <v>40</v>
      </c>
      <c r="H8" s="138" t="s">
        <v>40</v>
      </c>
      <c r="I8" s="11"/>
    </row>
    <row r="9" spans="1:9" ht="21" customHeight="1">
      <c r="A9" s="11" t="s">
        <v>43</v>
      </c>
      <c r="B9" s="138" t="s">
        <v>44</v>
      </c>
      <c r="C9" s="138"/>
      <c r="D9" s="11"/>
      <c r="E9" s="11"/>
      <c r="F9" s="138" t="s">
        <v>40</v>
      </c>
      <c r="G9" s="138" t="s">
        <v>40</v>
      </c>
      <c r="H9" s="11"/>
      <c r="I9" s="11"/>
    </row>
    <row r="10" spans="1:9" ht="34.5" customHeight="1">
      <c r="A10" s="11" t="s">
        <v>46</v>
      </c>
      <c r="B10" s="138" t="s">
        <v>45</v>
      </c>
      <c r="C10" s="138">
        <v>130</v>
      </c>
      <c r="D10" s="11">
        <f>E10+I10</f>
        <v>27900939</v>
      </c>
      <c r="E10" s="138">
        <v>25474179</v>
      </c>
      <c r="F10" s="138" t="s">
        <v>40</v>
      </c>
      <c r="G10" s="138" t="s">
        <v>40</v>
      </c>
      <c r="H10" s="138" t="s">
        <v>40</v>
      </c>
      <c r="I10" s="11">
        <v>2426760</v>
      </c>
    </row>
    <row r="11" spans="1:9" ht="78" customHeight="1">
      <c r="A11" s="11" t="s">
        <v>47</v>
      </c>
      <c r="B11" s="138" t="s">
        <v>48</v>
      </c>
      <c r="C11" s="138" t="s">
        <v>0</v>
      </c>
      <c r="D11" s="11"/>
      <c r="E11" s="138" t="s">
        <v>40</v>
      </c>
      <c r="F11" s="138" t="s">
        <v>40</v>
      </c>
      <c r="G11" s="138" t="s">
        <v>40</v>
      </c>
      <c r="H11" s="138" t="s">
        <v>40</v>
      </c>
      <c r="I11" s="11"/>
    </row>
    <row r="12" spans="1:9" ht="32.25" customHeight="1">
      <c r="A12" s="11" t="s">
        <v>49</v>
      </c>
      <c r="B12" s="138" t="s">
        <v>50</v>
      </c>
      <c r="C12" s="138" t="s">
        <v>0</v>
      </c>
      <c r="D12" s="11"/>
      <c r="E12" s="138" t="s">
        <v>40</v>
      </c>
      <c r="F12" s="11"/>
      <c r="G12" s="11"/>
      <c r="H12" s="138" t="s">
        <v>40</v>
      </c>
      <c r="I12" s="138" t="s">
        <v>40</v>
      </c>
    </row>
    <row r="13" spans="1:9" ht="21" customHeight="1">
      <c r="A13" s="11" t="s">
        <v>51</v>
      </c>
      <c r="B13" s="138" t="s">
        <v>52</v>
      </c>
      <c r="C13" s="138">
        <v>180</v>
      </c>
      <c r="D13" s="11">
        <f>I13</f>
        <v>0</v>
      </c>
      <c r="E13" s="138" t="s">
        <v>40</v>
      </c>
      <c r="F13" s="138" t="s">
        <v>40</v>
      </c>
      <c r="G13" s="138" t="s">
        <v>40</v>
      </c>
      <c r="H13" s="138" t="s">
        <v>40</v>
      </c>
      <c r="I13" s="11">
        <v>0</v>
      </c>
    </row>
    <row r="14" spans="1:9" ht="21" customHeight="1">
      <c r="A14" s="11" t="s">
        <v>53</v>
      </c>
      <c r="B14" s="138" t="s">
        <v>54</v>
      </c>
      <c r="C14" s="138" t="s">
        <v>118</v>
      </c>
      <c r="D14" s="11"/>
      <c r="E14" s="138" t="s">
        <v>40</v>
      </c>
      <c r="F14" s="138" t="s">
        <v>40</v>
      </c>
      <c r="G14" s="138" t="s">
        <v>40</v>
      </c>
      <c r="H14" s="138" t="s">
        <v>40</v>
      </c>
      <c r="I14" s="11"/>
    </row>
    <row r="15" spans="1:9" ht="22.5" customHeight="1">
      <c r="A15" s="28" t="s">
        <v>55</v>
      </c>
      <c r="B15" s="139" t="s">
        <v>56</v>
      </c>
      <c r="C15" s="138" t="s">
        <v>40</v>
      </c>
      <c r="D15" s="28">
        <f>E15+I15</f>
        <v>27900939</v>
      </c>
      <c r="E15" s="28">
        <f>E16+E23+E29</f>
        <v>25474179</v>
      </c>
      <c r="F15" s="28"/>
      <c r="G15" s="28"/>
      <c r="H15" s="28"/>
      <c r="I15" s="28">
        <f>I16+I23+I29</f>
        <v>2426760</v>
      </c>
    </row>
    <row r="16" spans="1:9" ht="25.5" customHeight="1">
      <c r="A16" s="12" t="s">
        <v>120</v>
      </c>
      <c r="B16" s="138">
        <v>210</v>
      </c>
      <c r="C16" s="138">
        <v>0</v>
      </c>
      <c r="D16" s="28">
        <f aca="true" t="shared" si="0" ref="D16:D37">E16+I16</f>
        <v>21231438.5</v>
      </c>
      <c r="E16" s="28">
        <f>E17+E20+E21</f>
        <v>20180031.1</v>
      </c>
      <c r="F16" s="11"/>
      <c r="G16" s="11"/>
      <c r="H16" s="11"/>
      <c r="I16" s="11">
        <f>I17+I21</f>
        <v>1051407.4</v>
      </c>
    </row>
    <row r="17" spans="1:9" ht="49.5" customHeight="1">
      <c r="A17" s="26" t="s">
        <v>119</v>
      </c>
      <c r="B17" s="138">
        <v>211</v>
      </c>
      <c r="C17" s="138">
        <v>0</v>
      </c>
      <c r="D17" s="28">
        <f t="shared" si="0"/>
        <v>21228918.5</v>
      </c>
      <c r="E17" s="11">
        <f>E18+E19</f>
        <v>20177511.1</v>
      </c>
      <c r="F17" s="11"/>
      <c r="G17" s="11"/>
      <c r="H17" s="11"/>
      <c r="I17" s="11">
        <f>I18+I19</f>
        <v>1051407.4</v>
      </c>
    </row>
    <row r="18" spans="1:9" ht="24.75" customHeight="1">
      <c r="A18" s="27" t="s">
        <v>128</v>
      </c>
      <c r="B18" s="138" t="s">
        <v>129</v>
      </c>
      <c r="C18" s="138">
        <v>111</v>
      </c>
      <c r="D18" s="28">
        <f t="shared" si="0"/>
        <v>16334542.64</v>
      </c>
      <c r="E18" s="11">
        <v>15524226.64</v>
      </c>
      <c r="F18" s="11"/>
      <c r="G18" s="11"/>
      <c r="H18" s="11"/>
      <c r="I18" s="11">
        <v>810316</v>
      </c>
    </row>
    <row r="19" spans="1:9" ht="136.5" customHeight="1">
      <c r="A19" s="27" t="s">
        <v>130</v>
      </c>
      <c r="B19" s="138" t="s">
        <v>131</v>
      </c>
      <c r="C19" s="138">
        <v>119</v>
      </c>
      <c r="D19" s="28">
        <f t="shared" si="0"/>
        <v>4894375.86</v>
      </c>
      <c r="E19" s="11">
        <v>4653284.46</v>
      </c>
      <c r="F19" s="11"/>
      <c r="G19" s="11"/>
      <c r="H19" s="11"/>
      <c r="I19" s="11">
        <v>241091.4</v>
      </c>
    </row>
    <row r="20" spans="1:9" ht="49.5" customHeight="1">
      <c r="A20" s="26" t="s">
        <v>126</v>
      </c>
      <c r="B20" s="138">
        <v>212</v>
      </c>
      <c r="C20" s="138">
        <v>112</v>
      </c>
      <c r="D20" s="28">
        <f t="shared" si="0"/>
        <v>1320</v>
      </c>
      <c r="E20" s="11">
        <v>1320</v>
      </c>
      <c r="F20" s="11"/>
      <c r="G20" s="11"/>
      <c r="H20" s="11"/>
      <c r="I20" s="11">
        <v>0</v>
      </c>
    </row>
    <row r="21" spans="1:9" ht="37.5" customHeight="1">
      <c r="A21" s="26" t="s">
        <v>127</v>
      </c>
      <c r="B21" s="138">
        <v>213</v>
      </c>
      <c r="C21" s="138">
        <v>112</v>
      </c>
      <c r="D21" s="28">
        <f t="shared" si="0"/>
        <v>1200</v>
      </c>
      <c r="E21" s="11">
        <v>1200</v>
      </c>
      <c r="F21" s="11"/>
      <c r="G21" s="11"/>
      <c r="H21" s="11"/>
      <c r="I21" s="11">
        <v>0</v>
      </c>
    </row>
    <row r="22" spans="1:9" ht="36" customHeight="1">
      <c r="A22" s="12" t="s">
        <v>121</v>
      </c>
      <c r="B22" s="138">
        <v>220</v>
      </c>
      <c r="C22" s="138"/>
      <c r="D22" s="28">
        <f t="shared" si="0"/>
        <v>485</v>
      </c>
      <c r="E22" s="11">
        <v>485</v>
      </c>
      <c r="F22" s="11"/>
      <c r="G22" s="11"/>
      <c r="H22" s="11"/>
      <c r="I22" s="11"/>
    </row>
    <row r="23" spans="1:9" ht="36" customHeight="1">
      <c r="A23" s="12" t="s">
        <v>122</v>
      </c>
      <c r="B23" s="138">
        <v>230</v>
      </c>
      <c r="C23" s="138">
        <v>850</v>
      </c>
      <c r="D23" s="28">
        <f t="shared" si="0"/>
        <v>706336</v>
      </c>
      <c r="E23" s="28">
        <f>E25+E26</f>
        <v>706336</v>
      </c>
      <c r="F23" s="11"/>
      <c r="G23" s="11"/>
      <c r="H23" s="11"/>
      <c r="I23" s="11">
        <v>0</v>
      </c>
    </row>
    <row r="24" spans="1:9" ht="30" customHeight="1">
      <c r="A24" s="26" t="s">
        <v>132</v>
      </c>
      <c r="B24" s="138">
        <v>231</v>
      </c>
      <c r="C24" s="138"/>
      <c r="D24" s="28">
        <f t="shared" si="0"/>
        <v>0</v>
      </c>
      <c r="E24" s="11"/>
      <c r="F24" s="11"/>
      <c r="G24" s="11"/>
      <c r="H24" s="11"/>
      <c r="I24" s="11"/>
    </row>
    <row r="25" spans="1:9" ht="20.25" customHeight="1">
      <c r="A25" s="26" t="s">
        <v>133</v>
      </c>
      <c r="B25" s="138">
        <v>232</v>
      </c>
      <c r="C25" s="138">
        <v>851</v>
      </c>
      <c r="D25" s="28">
        <f t="shared" si="0"/>
        <v>661428</v>
      </c>
      <c r="E25" s="11">
        <v>661428</v>
      </c>
      <c r="F25" s="11"/>
      <c r="G25" s="11"/>
      <c r="H25" s="11"/>
      <c r="I25" s="11">
        <v>0</v>
      </c>
    </row>
    <row r="26" spans="1:9" ht="20.25" customHeight="1">
      <c r="A26" s="26" t="s">
        <v>134</v>
      </c>
      <c r="B26" s="138">
        <v>233</v>
      </c>
      <c r="C26" s="138">
        <v>852</v>
      </c>
      <c r="D26" s="28">
        <f t="shared" si="0"/>
        <v>44908</v>
      </c>
      <c r="E26" s="11">
        <v>44908</v>
      </c>
      <c r="F26" s="11"/>
      <c r="G26" s="11"/>
      <c r="H26" s="11"/>
      <c r="I26" s="11"/>
    </row>
    <row r="27" spans="1:9" ht="39" customHeight="1">
      <c r="A27" s="12" t="s">
        <v>123</v>
      </c>
      <c r="B27" s="138">
        <v>240</v>
      </c>
      <c r="C27" s="138"/>
      <c r="D27" s="28">
        <f t="shared" si="0"/>
        <v>0</v>
      </c>
      <c r="E27" s="11"/>
      <c r="F27" s="11"/>
      <c r="G27" s="11"/>
      <c r="H27" s="11"/>
      <c r="I27" s="11"/>
    </row>
    <row r="28" spans="1:9" ht="48.75" customHeight="1">
      <c r="A28" s="12" t="s">
        <v>124</v>
      </c>
      <c r="B28" s="138">
        <v>250</v>
      </c>
      <c r="C28" s="138"/>
      <c r="D28" s="28">
        <f t="shared" si="0"/>
        <v>0</v>
      </c>
      <c r="E28" s="11"/>
      <c r="F28" s="11"/>
      <c r="G28" s="11"/>
      <c r="H28" s="11"/>
      <c r="I28" s="11"/>
    </row>
    <row r="29" spans="1:9" ht="34.5" customHeight="1">
      <c r="A29" s="12" t="s">
        <v>125</v>
      </c>
      <c r="B29" s="138">
        <v>260</v>
      </c>
      <c r="C29" s="138" t="s">
        <v>40</v>
      </c>
      <c r="D29" s="28">
        <f t="shared" si="0"/>
        <v>5963164.5</v>
      </c>
      <c r="E29" s="28">
        <f>E30+E32+E34+E35+E36+E37</f>
        <v>4587811.9</v>
      </c>
      <c r="F29" s="11"/>
      <c r="G29" s="11"/>
      <c r="H29" s="11"/>
      <c r="I29" s="11">
        <f>I30+I31+I32+I33+I34+I35+I36+I37</f>
        <v>1375352.6</v>
      </c>
    </row>
    <row r="30" spans="1:9" ht="26.25" customHeight="1">
      <c r="A30" s="26" t="s">
        <v>135</v>
      </c>
      <c r="B30" s="138">
        <v>261</v>
      </c>
      <c r="C30" s="138">
        <v>244</v>
      </c>
      <c r="D30" s="28">
        <f t="shared" si="0"/>
        <v>85200</v>
      </c>
      <c r="E30" s="11">
        <v>78000</v>
      </c>
      <c r="F30" s="11"/>
      <c r="G30" s="11"/>
      <c r="H30" s="11"/>
      <c r="I30" s="11">
        <v>7200</v>
      </c>
    </row>
    <row r="31" spans="1:9" ht="26.25" customHeight="1">
      <c r="A31" s="26" t="s">
        <v>136</v>
      </c>
      <c r="B31" s="138">
        <v>262</v>
      </c>
      <c r="C31" s="138">
        <v>212</v>
      </c>
      <c r="D31" s="28">
        <f t="shared" si="0"/>
        <v>1320</v>
      </c>
      <c r="E31" s="11"/>
      <c r="F31" s="11"/>
      <c r="G31" s="11"/>
      <c r="H31" s="11"/>
      <c r="I31" s="11">
        <v>1320</v>
      </c>
    </row>
    <row r="32" spans="1:9" ht="26.25" customHeight="1">
      <c r="A32" s="26" t="s">
        <v>137</v>
      </c>
      <c r="B32" s="138">
        <v>263</v>
      </c>
      <c r="C32" s="138">
        <v>244</v>
      </c>
      <c r="D32" s="28">
        <f t="shared" si="0"/>
        <v>2439294.2</v>
      </c>
      <c r="E32" s="11">
        <v>2439294.2</v>
      </c>
      <c r="F32" s="11"/>
      <c r="G32" s="11"/>
      <c r="H32" s="11"/>
      <c r="I32" s="11">
        <v>0</v>
      </c>
    </row>
    <row r="33" spans="1:9" ht="26.25" customHeight="1">
      <c r="A33" s="26" t="s">
        <v>138</v>
      </c>
      <c r="B33" s="138">
        <v>264</v>
      </c>
      <c r="C33" s="138"/>
      <c r="D33" s="28">
        <f t="shared" si="0"/>
        <v>0</v>
      </c>
      <c r="E33" s="11"/>
      <c r="F33" s="11"/>
      <c r="G33" s="11"/>
      <c r="H33" s="11"/>
      <c r="I33" s="11">
        <v>0</v>
      </c>
    </row>
    <row r="34" spans="1:9" ht="33.75" customHeight="1">
      <c r="A34" s="26" t="s">
        <v>139</v>
      </c>
      <c r="B34" s="138">
        <v>265</v>
      </c>
      <c r="C34" s="138">
        <v>244</v>
      </c>
      <c r="D34" s="28">
        <f t="shared" si="0"/>
        <v>157875.71</v>
      </c>
      <c r="E34" s="11">
        <v>147075.71</v>
      </c>
      <c r="F34" s="11"/>
      <c r="G34" s="11"/>
      <c r="H34" s="11"/>
      <c r="I34" s="11">
        <v>10800</v>
      </c>
    </row>
    <row r="35" spans="1:9" ht="26.25" customHeight="1">
      <c r="A35" s="26" t="s">
        <v>140</v>
      </c>
      <c r="B35" s="138">
        <v>266</v>
      </c>
      <c r="C35" s="138">
        <v>244</v>
      </c>
      <c r="D35" s="28">
        <f t="shared" si="0"/>
        <v>292895.99</v>
      </c>
      <c r="E35" s="11">
        <v>256295.99</v>
      </c>
      <c r="F35" s="11"/>
      <c r="G35" s="11"/>
      <c r="H35" s="11"/>
      <c r="I35" s="11">
        <v>36600</v>
      </c>
    </row>
    <row r="36" spans="1:9" ht="33.75" customHeight="1">
      <c r="A36" s="26" t="s">
        <v>141</v>
      </c>
      <c r="B36" s="138">
        <v>267</v>
      </c>
      <c r="C36" s="138">
        <v>244</v>
      </c>
      <c r="D36" s="28">
        <f t="shared" si="0"/>
        <v>470000</v>
      </c>
      <c r="E36" s="11">
        <v>470000</v>
      </c>
      <c r="F36" s="11"/>
      <c r="G36" s="11"/>
      <c r="H36" s="11"/>
      <c r="I36" s="11">
        <v>0</v>
      </c>
    </row>
    <row r="37" spans="1:9" ht="34.5" customHeight="1">
      <c r="A37" s="26" t="s">
        <v>142</v>
      </c>
      <c r="B37" s="138">
        <v>268</v>
      </c>
      <c r="C37" s="138">
        <v>244</v>
      </c>
      <c r="D37" s="28">
        <f t="shared" si="0"/>
        <v>2516578.6</v>
      </c>
      <c r="E37" s="11">
        <v>1197146</v>
      </c>
      <c r="F37" s="11"/>
      <c r="G37" s="11"/>
      <c r="H37" s="11"/>
      <c r="I37" s="11">
        <v>1319432.6</v>
      </c>
    </row>
    <row r="38" spans="1:9" ht="38.25" customHeight="1">
      <c r="A38" s="28" t="s">
        <v>143</v>
      </c>
      <c r="B38" s="139">
        <v>300</v>
      </c>
      <c r="C38" s="138">
        <v>0</v>
      </c>
      <c r="D38" s="11">
        <v>0</v>
      </c>
      <c r="E38" s="28">
        <f>E40</f>
        <v>0</v>
      </c>
      <c r="F38" s="11"/>
      <c r="G38" s="11"/>
      <c r="H38" s="11"/>
      <c r="I38" s="11">
        <v>0</v>
      </c>
    </row>
    <row r="39" spans="1:9" ht="20.25" customHeight="1">
      <c r="A39" s="25" t="s">
        <v>144</v>
      </c>
      <c r="B39" s="138">
        <v>310</v>
      </c>
      <c r="C39" s="138">
        <v>0</v>
      </c>
      <c r="D39" s="11">
        <v>0</v>
      </c>
      <c r="E39" s="11"/>
      <c r="F39" s="11"/>
      <c r="G39" s="11"/>
      <c r="H39" s="11"/>
      <c r="I39" s="11">
        <v>0</v>
      </c>
    </row>
    <row r="40" spans="1:9" ht="20.25" customHeight="1">
      <c r="A40" s="25" t="s">
        <v>145</v>
      </c>
      <c r="B40" s="138">
        <v>320</v>
      </c>
      <c r="C40" s="138">
        <v>0</v>
      </c>
      <c r="D40" s="11">
        <v>0</v>
      </c>
      <c r="E40" s="11"/>
      <c r="F40" s="11"/>
      <c r="G40" s="11"/>
      <c r="H40" s="11"/>
      <c r="I40" s="11">
        <v>0</v>
      </c>
    </row>
    <row r="41" spans="1:9" ht="32.25" customHeight="1">
      <c r="A41" s="28" t="s">
        <v>148</v>
      </c>
      <c r="B41" s="139">
        <v>400</v>
      </c>
      <c r="C41" s="138">
        <v>0</v>
      </c>
      <c r="D41" s="11">
        <v>0</v>
      </c>
      <c r="E41" s="11"/>
      <c r="F41" s="11"/>
      <c r="G41" s="11"/>
      <c r="H41" s="11"/>
      <c r="I41" s="11">
        <v>0</v>
      </c>
    </row>
    <row r="42" spans="1:9" ht="21.75" customHeight="1">
      <c r="A42" s="25" t="s">
        <v>146</v>
      </c>
      <c r="B42" s="138">
        <v>410</v>
      </c>
      <c r="C42" s="138">
        <v>0</v>
      </c>
      <c r="D42" s="11">
        <v>0</v>
      </c>
      <c r="E42" s="11"/>
      <c r="F42" s="11"/>
      <c r="G42" s="11"/>
      <c r="H42" s="11"/>
      <c r="I42" s="11">
        <v>0</v>
      </c>
    </row>
    <row r="43" spans="1:9" ht="21.75" customHeight="1">
      <c r="A43" s="25" t="s">
        <v>147</v>
      </c>
      <c r="B43" s="138">
        <v>420</v>
      </c>
      <c r="C43" s="138">
        <v>0</v>
      </c>
      <c r="D43" s="11">
        <v>0</v>
      </c>
      <c r="E43" s="11"/>
      <c r="F43" s="11"/>
      <c r="G43" s="11"/>
      <c r="H43" s="11"/>
      <c r="I43" s="11">
        <v>0</v>
      </c>
    </row>
    <row r="44" spans="1:9" ht="23.25" customHeight="1">
      <c r="A44" s="28" t="s">
        <v>149</v>
      </c>
      <c r="B44" s="139">
        <v>500</v>
      </c>
      <c r="C44" s="138">
        <v>0</v>
      </c>
      <c r="D44" s="11">
        <v>0</v>
      </c>
      <c r="E44" s="11"/>
      <c r="F44" s="11"/>
      <c r="G44" s="11"/>
      <c r="H44" s="11"/>
      <c r="I44" s="11">
        <v>0</v>
      </c>
    </row>
    <row r="45" spans="1:9" ht="23.25" customHeight="1">
      <c r="A45" s="28" t="s">
        <v>58</v>
      </c>
      <c r="B45" s="139">
        <v>600</v>
      </c>
      <c r="C45" s="138">
        <v>0</v>
      </c>
      <c r="D45" s="11">
        <v>0</v>
      </c>
      <c r="E45" s="11"/>
      <c r="F45" s="11"/>
      <c r="G45" s="11"/>
      <c r="H45" s="11"/>
      <c r="I45" s="11">
        <v>0</v>
      </c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115" zoomScaleNormal="115" zoomScaleSheetLayoutView="115" zoomScalePageLayoutView="0" workbookViewId="0" topLeftCell="A25">
      <selection activeCell="E17" sqref="E17"/>
    </sheetView>
  </sheetViews>
  <sheetFormatPr defaultColWidth="9.33203125" defaultRowHeight="12.75"/>
  <cols>
    <col min="1" max="1" width="36.5" style="23" customWidth="1"/>
    <col min="2" max="2" width="11.16015625" style="23" customWidth="1"/>
    <col min="3" max="3" width="16.16015625" style="23" customWidth="1"/>
    <col min="4" max="4" width="17" style="23" customWidth="1"/>
    <col min="5" max="5" width="19.5" style="23" customWidth="1"/>
    <col min="6" max="6" width="15" style="23" customWidth="1"/>
    <col min="7" max="8" width="17.66015625" style="23" customWidth="1"/>
    <col min="9" max="9" width="22.16015625" style="23" customWidth="1"/>
    <col min="10" max="10" width="24.16015625" style="23" customWidth="1"/>
    <col min="11" max="16384" width="9.33203125" style="23" customWidth="1"/>
  </cols>
  <sheetData>
    <row r="1" spans="1:9" ht="21.75" customHeight="1">
      <c r="A1" s="22" t="s">
        <v>0</v>
      </c>
      <c r="I1" s="24" t="s">
        <v>116</v>
      </c>
    </row>
    <row r="2" spans="1:10" ht="36" customHeight="1">
      <c r="A2" s="168" t="s">
        <v>514</v>
      </c>
      <c r="B2" s="168"/>
      <c r="C2" s="168"/>
      <c r="D2" s="168"/>
      <c r="E2" s="168"/>
      <c r="F2" s="168"/>
      <c r="G2" s="168"/>
      <c r="H2" s="168"/>
      <c r="I2" s="168"/>
      <c r="J2" s="37" t="s">
        <v>165</v>
      </c>
    </row>
    <row r="3" spans="1:9" ht="24" customHeight="1">
      <c r="A3" s="169" t="s">
        <v>18</v>
      </c>
      <c r="B3" s="169" t="s">
        <v>19</v>
      </c>
      <c r="C3" s="169" t="s">
        <v>20</v>
      </c>
      <c r="D3" s="169" t="s">
        <v>21</v>
      </c>
      <c r="E3" s="169"/>
      <c r="F3" s="169"/>
      <c r="G3" s="169"/>
      <c r="H3" s="169"/>
      <c r="I3" s="169"/>
    </row>
    <row r="4" spans="1:9" ht="19.5" customHeight="1">
      <c r="A4" s="170" t="s">
        <v>0</v>
      </c>
      <c r="B4" s="170" t="s">
        <v>0</v>
      </c>
      <c r="C4" s="170" t="s">
        <v>0</v>
      </c>
      <c r="D4" s="169" t="s">
        <v>22</v>
      </c>
      <c r="E4" s="169" t="s">
        <v>23</v>
      </c>
      <c r="F4" s="169"/>
      <c r="G4" s="169"/>
      <c r="H4" s="169"/>
      <c r="I4" s="169"/>
    </row>
    <row r="5" spans="1:9" ht="96" customHeight="1">
      <c r="A5" s="170" t="s">
        <v>0</v>
      </c>
      <c r="B5" s="170" t="s">
        <v>0</v>
      </c>
      <c r="C5" s="170" t="s">
        <v>0</v>
      </c>
      <c r="D5" s="170" t="s">
        <v>0</v>
      </c>
      <c r="E5" s="10" t="s">
        <v>24</v>
      </c>
      <c r="F5" s="10" t="s">
        <v>25</v>
      </c>
      <c r="G5" s="10" t="s">
        <v>26</v>
      </c>
      <c r="H5" s="10" t="s">
        <v>27</v>
      </c>
      <c r="I5" s="10" t="s">
        <v>28</v>
      </c>
    </row>
    <row r="6" spans="1:9" ht="20.25" customHeight="1">
      <c r="A6" s="10" t="s">
        <v>29</v>
      </c>
      <c r="B6" s="10" t="s">
        <v>30</v>
      </c>
      <c r="C6" s="10" t="s">
        <v>31</v>
      </c>
      <c r="D6" s="10" t="s">
        <v>32</v>
      </c>
      <c r="E6" s="10" t="s">
        <v>33</v>
      </c>
      <c r="F6" s="10" t="s">
        <v>34</v>
      </c>
      <c r="G6" s="10">
        <v>7</v>
      </c>
      <c r="H6" s="10" t="s">
        <v>36</v>
      </c>
      <c r="I6" s="10" t="s">
        <v>37</v>
      </c>
    </row>
    <row r="7" spans="1:9" ht="21" customHeight="1">
      <c r="A7" s="28" t="s">
        <v>38</v>
      </c>
      <c r="B7" s="9" t="s">
        <v>39</v>
      </c>
      <c r="C7" s="10" t="s">
        <v>40</v>
      </c>
      <c r="D7" s="28">
        <f>E7+I7</f>
        <v>27955435</v>
      </c>
      <c r="E7" s="28">
        <f>E10</f>
        <v>25528675</v>
      </c>
      <c r="F7" s="28"/>
      <c r="G7" s="28"/>
      <c r="H7" s="28"/>
      <c r="I7" s="28">
        <f>I10+I13</f>
        <v>2426760</v>
      </c>
    </row>
    <row r="8" spans="1:9" ht="21" customHeight="1">
      <c r="A8" s="11" t="s">
        <v>41</v>
      </c>
      <c r="B8" s="10" t="s">
        <v>42</v>
      </c>
      <c r="C8" s="10" t="s">
        <v>0</v>
      </c>
      <c r="D8" s="11"/>
      <c r="E8" s="10" t="s">
        <v>40</v>
      </c>
      <c r="F8" s="10" t="s">
        <v>40</v>
      </c>
      <c r="G8" s="10" t="s">
        <v>40</v>
      </c>
      <c r="H8" s="10" t="s">
        <v>40</v>
      </c>
      <c r="I8" s="11"/>
    </row>
    <row r="9" spans="1:9" ht="21" customHeight="1">
      <c r="A9" s="11" t="s">
        <v>43</v>
      </c>
      <c r="B9" s="10" t="s">
        <v>44</v>
      </c>
      <c r="C9" s="10"/>
      <c r="D9" s="11"/>
      <c r="E9" s="11"/>
      <c r="F9" s="10" t="s">
        <v>40</v>
      </c>
      <c r="G9" s="10" t="s">
        <v>40</v>
      </c>
      <c r="H9" s="11"/>
      <c r="I9" s="11"/>
    </row>
    <row r="10" spans="1:9" ht="34.5" customHeight="1">
      <c r="A10" s="11" t="s">
        <v>46</v>
      </c>
      <c r="B10" s="10" t="s">
        <v>45</v>
      </c>
      <c r="C10" s="10">
        <v>130</v>
      </c>
      <c r="D10" s="11">
        <f>E10+I10</f>
        <v>27955435</v>
      </c>
      <c r="E10" s="10">
        <v>25528675</v>
      </c>
      <c r="F10" s="10" t="s">
        <v>40</v>
      </c>
      <c r="G10" s="10" t="s">
        <v>40</v>
      </c>
      <c r="H10" s="10" t="s">
        <v>40</v>
      </c>
      <c r="I10" s="11">
        <v>2426760</v>
      </c>
    </row>
    <row r="11" spans="1:9" ht="78" customHeight="1">
      <c r="A11" s="11" t="s">
        <v>47</v>
      </c>
      <c r="B11" s="10" t="s">
        <v>48</v>
      </c>
      <c r="C11" s="10" t="s">
        <v>0</v>
      </c>
      <c r="D11" s="11"/>
      <c r="E11" s="10" t="s">
        <v>40</v>
      </c>
      <c r="F11" s="10" t="s">
        <v>40</v>
      </c>
      <c r="G11" s="10" t="s">
        <v>40</v>
      </c>
      <c r="H11" s="10" t="s">
        <v>40</v>
      </c>
      <c r="I11" s="11"/>
    </row>
    <row r="12" spans="1:9" ht="32.25" customHeight="1">
      <c r="A12" s="11" t="s">
        <v>49</v>
      </c>
      <c r="B12" s="10" t="s">
        <v>50</v>
      </c>
      <c r="C12" s="10" t="s">
        <v>0</v>
      </c>
      <c r="D12" s="11"/>
      <c r="E12" s="10" t="s">
        <v>40</v>
      </c>
      <c r="F12" s="11"/>
      <c r="G12" s="11"/>
      <c r="H12" s="10" t="s">
        <v>40</v>
      </c>
      <c r="I12" s="10" t="s">
        <v>40</v>
      </c>
    </row>
    <row r="13" spans="1:9" ht="21" customHeight="1">
      <c r="A13" s="11" t="s">
        <v>51</v>
      </c>
      <c r="B13" s="10" t="s">
        <v>52</v>
      </c>
      <c r="C13" s="10">
        <v>180</v>
      </c>
      <c r="D13" s="11">
        <f>I13</f>
        <v>0</v>
      </c>
      <c r="E13" s="10" t="s">
        <v>40</v>
      </c>
      <c r="F13" s="10" t="s">
        <v>40</v>
      </c>
      <c r="G13" s="10" t="s">
        <v>40</v>
      </c>
      <c r="H13" s="10" t="s">
        <v>40</v>
      </c>
      <c r="I13" s="11">
        <v>0</v>
      </c>
    </row>
    <row r="14" spans="1:9" ht="21" customHeight="1">
      <c r="A14" s="11" t="s">
        <v>53</v>
      </c>
      <c r="B14" s="10" t="s">
        <v>54</v>
      </c>
      <c r="C14" s="10" t="s">
        <v>118</v>
      </c>
      <c r="D14" s="11"/>
      <c r="E14" s="10" t="s">
        <v>40</v>
      </c>
      <c r="F14" s="10" t="s">
        <v>40</v>
      </c>
      <c r="G14" s="10" t="s">
        <v>40</v>
      </c>
      <c r="H14" s="10" t="s">
        <v>40</v>
      </c>
      <c r="I14" s="11"/>
    </row>
    <row r="15" spans="1:9" ht="22.5" customHeight="1">
      <c r="A15" s="28" t="s">
        <v>55</v>
      </c>
      <c r="B15" s="9" t="s">
        <v>56</v>
      </c>
      <c r="C15" s="10" t="s">
        <v>40</v>
      </c>
      <c r="D15" s="28">
        <f>E15+I15</f>
        <v>27955435</v>
      </c>
      <c r="E15" s="28">
        <f>E16+E23+E29</f>
        <v>25528675</v>
      </c>
      <c r="F15" s="28"/>
      <c r="G15" s="28"/>
      <c r="H15" s="28"/>
      <c r="I15" s="28">
        <f>I16+I23+I29</f>
        <v>2426760</v>
      </c>
    </row>
    <row r="16" spans="1:9" ht="25.5" customHeight="1">
      <c r="A16" s="12" t="s">
        <v>120</v>
      </c>
      <c r="B16" s="10">
        <v>210</v>
      </c>
      <c r="C16" s="10">
        <v>0</v>
      </c>
      <c r="D16" s="28">
        <f aca="true" t="shared" si="0" ref="D16:D37">E16+I16</f>
        <v>21231438.5</v>
      </c>
      <c r="E16" s="28">
        <f>E17+E20+E21</f>
        <v>20180031.1</v>
      </c>
      <c r="F16" s="11"/>
      <c r="G16" s="11"/>
      <c r="H16" s="11"/>
      <c r="I16" s="11">
        <f>I17+I21</f>
        <v>1051407.4</v>
      </c>
    </row>
    <row r="17" spans="1:9" ht="49.5" customHeight="1">
      <c r="A17" s="26" t="s">
        <v>119</v>
      </c>
      <c r="B17" s="10">
        <v>211</v>
      </c>
      <c r="C17" s="10">
        <v>0</v>
      </c>
      <c r="D17" s="28">
        <f t="shared" si="0"/>
        <v>21228918.5</v>
      </c>
      <c r="E17" s="11">
        <f>E18+E19</f>
        <v>20177511.1</v>
      </c>
      <c r="F17" s="11"/>
      <c r="G17" s="11"/>
      <c r="H17" s="11"/>
      <c r="I17" s="11">
        <f>I18+I19</f>
        <v>1051407.4</v>
      </c>
    </row>
    <row r="18" spans="1:9" ht="24.75" customHeight="1">
      <c r="A18" s="27" t="s">
        <v>128</v>
      </c>
      <c r="B18" s="10" t="s">
        <v>129</v>
      </c>
      <c r="C18" s="10">
        <v>111</v>
      </c>
      <c r="D18" s="28">
        <f t="shared" si="0"/>
        <v>16334542.64</v>
      </c>
      <c r="E18" s="11">
        <v>15524226.64</v>
      </c>
      <c r="F18" s="11"/>
      <c r="G18" s="11"/>
      <c r="H18" s="11"/>
      <c r="I18" s="11">
        <v>810316</v>
      </c>
    </row>
    <row r="19" spans="1:9" ht="136.5" customHeight="1">
      <c r="A19" s="27" t="s">
        <v>130</v>
      </c>
      <c r="B19" s="10" t="s">
        <v>131</v>
      </c>
      <c r="C19" s="10">
        <v>119</v>
      </c>
      <c r="D19" s="28">
        <f t="shared" si="0"/>
        <v>4894375.86</v>
      </c>
      <c r="E19" s="11">
        <v>4653284.46</v>
      </c>
      <c r="F19" s="11"/>
      <c r="G19" s="11"/>
      <c r="H19" s="11"/>
      <c r="I19" s="11">
        <v>241091.4</v>
      </c>
    </row>
    <row r="20" spans="1:9" ht="49.5" customHeight="1">
      <c r="A20" s="26" t="s">
        <v>126</v>
      </c>
      <c r="B20" s="10">
        <v>212</v>
      </c>
      <c r="C20" s="10">
        <v>112</v>
      </c>
      <c r="D20" s="28">
        <f t="shared" si="0"/>
        <v>1320</v>
      </c>
      <c r="E20" s="11">
        <v>1320</v>
      </c>
      <c r="F20" s="11"/>
      <c r="G20" s="11"/>
      <c r="H20" s="11"/>
      <c r="I20" s="11">
        <v>0</v>
      </c>
    </row>
    <row r="21" spans="1:9" ht="37.5" customHeight="1">
      <c r="A21" s="26" t="s">
        <v>127</v>
      </c>
      <c r="B21" s="10">
        <v>213</v>
      </c>
      <c r="C21" s="10">
        <v>112</v>
      </c>
      <c r="D21" s="28">
        <f t="shared" si="0"/>
        <v>1200</v>
      </c>
      <c r="E21" s="11">
        <v>1200</v>
      </c>
      <c r="F21" s="11"/>
      <c r="G21" s="11"/>
      <c r="H21" s="11"/>
      <c r="I21" s="11">
        <v>0</v>
      </c>
    </row>
    <row r="22" spans="1:9" ht="36" customHeight="1">
      <c r="A22" s="12" t="s">
        <v>121</v>
      </c>
      <c r="B22" s="10">
        <v>220</v>
      </c>
      <c r="C22" s="10"/>
      <c r="D22" s="28">
        <f t="shared" si="0"/>
        <v>485</v>
      </c>
      <c r="E22" s="11">
        <v>485</v>
      </c>
      <c r="F22" s="11"/>
      <c r="G22" s="11"/>
      <c r="H22" s="11"/>
      <c r="I22" s="11"/>
    </row>
    <row r="23" spans="1:9" ht="36" customHeight="1">
      <c r="A23" s="12" t="s">
        <v>122</v>
      </c>
      <c r="B23" s="10">
        <v>230</v>
      </c>
      <c r="C23" s="10">
        <v>850</v>
      </c>
      <c r="D23" s="28">
        <f t="shared" si="0"/>
        <v>706336</v>
      </c>
      <c r="E23" s="28">
        <f>E25+E26</f>
        <v>706336</v>
      </c>
      <c r="F23" s="11"/>
      <c r="G23" s="11"/>
      <c r="H23" s="11"/>
      <c r="I23" s="11">
        <v>0</v>
      </c>
    </row>
    <row r="24" spans="1:9" ht="30" customHeight="1">
      <c r="A24" s="26" t="s">
        <v>132</v>
      </c>
      <c r="B24" s="10">
        <v>231</v>
      </c>
      <c r="C24" s="10"/>
      <c r="D24" s="28">
        <f t="shared" si="0"/>
        <v>0</v>
      </c>
      <c r="E24" s="11"/>
      <c r="F24" s="11"/>
      <c r="G24" s="11"/>
      <c r="H24" s="11"/>
      <c r="I24" s="11"/>
    </row>
    <row r="25" spans="1:9" ht="20.25" customHeight="1">
      <c r="A25" s="26" t="s">
        <v>133</v>
      </c>
      <c r="B25" s="10">
        <v>232</v>
      </c>
      <c r="C25" s="10">
        <v>851</v>
      </c>
      <c r="D25" s="28">
        <f t="shared" si="0"/>
        <v>661428</v>
      </c>
      <c r="E25" s="11">
        <v>661428</v>
      </c>
      <c r="F25" s="11"/>
      <c r="G25" s="11"/>
      <c r="H25" s="11"/>
      <c r="I25" s="11">
        <v>0</v>
      </c>
    </row>
    <row r="26" spans="1:9" ht="20.25" customHeight="1">
      <c r="A26" s="26" t="s">
        <v>134</v>
      </c>
      <c r="B26" s="10">
        <v>233</v>
      </c>
      <c r="C26" s="10">
        <v>852</v>
      </c>
      <c r="D26" s="28">
        <f t="shared" si="0"/>
        <v>44908</v>
      </c>
      <c r="E26" s="11">
        <v>44908</v>
      </c>
      <c r="F26" s="11"/>
      <c r="G26" s="11"/>
      <c r="H26" s="11"/>
      <c r="I26" s="11"/>
    </row>
    <row r="27" spans="1:9" ht="39" customHeight="1">
      <c r="A27" s="12" t="s">
        <v>123</v>
      </c>
      <c r="B27" s="10">
        <v>240</v>
      </c>
      <c r="C27" s="10"/>
      <c r="D27" s="28">
        <f t="shared" si="0"/>
        <v>0</v>
      </c>
      <c r="E27" s="11"/>
      <c r="F27" s="11"/>
      <c r="G27" s="11"/>
      <c r="H27" s="11"/>
      <c r="I27" s="11"/>
    </row>
    <row r="28" spans="1:9" ht="48.75" customHeight="1">
      <c r="A28" s="12" t="s">
        <v>124</v>
      </c>
      <c r="B28" s="10">
        <v>250</v>
      </c>
      <c r="C28" s="10"/>
      <c r="D28" s="28">
        <f t="shared" si="0"/>
        <v>0</v>
      </c>
      <c r="E28" s="11"/>
      <c r="F28" s="11"/>
      <c r="G28" s="11"/>
      <c r="H28" s="11"/>
      <c r="I28" s="11"/>
    </row>
    <row r="29" spans="1:9" ht="34.5" customHeight="1">
      <c r="A29" s="12" t="s">
        <v>125</v>
      </c>
      <c r="B29" s="10">
        <v>260</v>
      </c>
      <c r="C29" s="10" t="s">
        <v>40</v>
      </c>
      <c r="D29" s="28">
        <f t="shared" si="0"/>
        <v>6017660.5</v>
      </c>
      <c r="E29" s="28">
        <f>E30+E32+E34+E35+E36+E37</f>
        <v>4642307.9</v>
      </c>
      <c r="F29" s="11"/>
      <c r="G29" s="11"/>
      <c r="H29" s="11"/>
      <c r="I29" s="11">
        <f>I30+I31+I32+I33+I34+I35+I36+I37</f>
        <v>1375352.6</v>
      </c>
    </row>
    <row r="30" spans="1:9" ht="26.25" customHeight="1">
      <c r="A30" s="26" t="s">
        <v>135</v>
      </c>
      <c r="B30" s="10">
        <v>261</v>
      </c>
      <c r="C30" s="10">
        <v>244</v>
      </c>
      <c r="D30" s="28">
        <f t="shared" si="0"/>
        <v>85200</v>
      </c>
      <c r="E30" s="11">
        <v>78000</v>
      </c>
      <c r="F30" s="11"/>
      <c r="G30" s="11"/>
      <c r="H30" s="11"/>
      <c r="I30" s="11">
        <v>7200</v>
      </c>
    </row>
    <row r="31" spans="1:9" ht="26.25" customHeight="1">
      <c r="A31" s="26" t="s">
        <v>136</v>
      </c>
      <c r="B31" s="10">
        <v>262</v>
      </c>
      <c r="C31" s="10">
        <v>212</v>
      </c>
      <c r="D31" s="28">
        <f t="shared" si="0"/>
        <v>1320</v>
      </c>
      <c r="E31" s="11"/>
      <c r="F31" s="11"/>
      <c r="G31" s="11"/>
      <c r="H31" s="11"/>
      <c r="I31" s="11">
        <v>1320</v>
      </c>
    </row>
    <row r="32" spans="1:9" ht="26.25" customHeight="1">
      <c r="A32" s="26" t="s">
        <v>137</v>
      </c>
      <c r="B32" s="10">
        <v>263</v>
      </c>
      <c r="C32" s="10">
        <v>244</v>
      </c>
      <c r="D32" s="28">
        <f t="shared" si="0"/>
        <v>2439294.2</v>
      </c>
      <c r="E32" s="11">
        <v>2439294.2</v>
      </c>
      <c r="F32" s="11"/>
      <c r="G32" s="11"/>
      <c r="H32" s="11"/>
      <c r="I32" s="11">
        <v>0</v>
      </c>
    </row>
    <row r="33" spans="1:9" ht="26.25" customHeight="1">
      <c r="A33" s="26" t="s">
        <v>138</v>
      </c>
      <c r="B33" s="10">
        <v>264</v>
      </c>
      <c r="C33" s="10"/>
      <c r="D33" s="28">
        <f t="shared" si="0"/>
        <v>0</v>
      </c>
      <c r="E33" s="11"/>
      <c r="F33" s="11"/>
      <c r="G33" s="11"/>
      <c r="H33" s="11"/>
      <c r="I33" s="11">
        <v>0</v>
      </c>
    </row>
    <row r="34" spans="1:9" ht="33.75" customHeight="1">
      <c r="A34" s="26" t="s">
        <v>139</v>
      </c>
      <c r="B34" s="10">
        <v>265</v>
      </c>
      <c r="C34" s="10">
        <v>244</v>
      </c>
      <c r="D34" s="28">
        <f t="shared" si="0"/>
        <v>157875.71</v>
      </c>
      <c r="E34" s="11">
        <v>147075.71</v>
      </c>
      <c r="F34" s="11"/>
      <c r="G34" s="11"/>
      <c r="H34" s="11"/>
      <c r="I34" s="11">
        <v>10800</v>
      </c>
    </row>
    <row r="35" spans="1:9" ht="26.25" customHeight="1">
      <c r="A35" s="26" t="s">
        <v>140</v>
      </c>
      <c r="B35" s="10">
        <v>266</v>
      </c>
      <c r="C35" s="10">
        <v>244</v>
      </c>
      <c r="D35" s="28">
        <f t="shared" si="0"/>
        <v>292895.99</v>
      </c>
      <c r="E35" s="11">
        <v>256295.99</v>
      </c>
      <c r="F35" s="11"/>
      <c r="G35" s="11"/>
      <c r="H35" s="11"/>
      <c r="I35" s="11">
        <v>36600</v>
      </c>
    </row>
    <row r="36" spans="1:9" ht="33.75" customHeight="1">
      <c r="A36" s="26" t="s">
        <v>141</v>
      </c>
      <c r="B36" s="10">
        <v>267</v>
      </c>
      <c r="C36" s="10">
        <v>244</v>
      </c>
      <c r="D36" s="28">
        <f t="shared" si="0"/>
        <v>470000</v>
      </c>
      <c r="E36" s="11">
        <v>470000</v>
      </c>
      <c r="F36" s="11"/>
      <c r="G36" s="11"/>
      <c r="H36" s="11"/>
      <c r="I36" s="11">
        <v>0</v>
      </c>
    </row>
    <row r="37" spans="1:9" ht="34.5" customHeight="1">
      <c r="A37" s="26" t="s">
        <v>142</v>
      </c>
      <c r="B37" s="10">
        <v>268</v>
      </c>
      <c r="C37" s="10">
        <v>244</v>
      </c>
      <c r="D37" s="28">
        <f t="shared" si="0"/>
        <v>2571074.6</v>
      </c>
      <c r="E37" s="11">
        <v>1251642</v>
      </c>
      <c r="F37" s="11"/>
      <c r="G37" s="11"/>
      <c r="H37" s="11"/>
      <c r="I37" s="11">
        <v>1319432.6</v>
      </c>
    </row>
    <row r="38" spans="1:9" ht="38.25" customHeight="1">
      <c r="A38" s="28" t="s">
        <v>143</v>
      </c>
      <c r="B38" s="9">
        <v>300</v>
      </c>
      <c r="C38" s="10">
        <v>0</v>
      </c>
      <c r="D38" s="11">
        <v>0</v>
      </c>
      <c r="E38" s="28">
        <f>E40</f>
        <v>0</v>
      </c>
      <c r="F38" s="11"/>
      <c r="G38" s="11"/>
      <c r="H38" s="11"/>
      <c r="I38" s="11">
        <v>0</v>
      </c>
    </row>
    <row r="39" spans="1:9" ht="20.25" customHeight="1">
      <c r="A39" s="25" t="s">
        <v>144</v>
      </c>
      <c r="B39" s="10">
        <v>310</v>
      </c>
      <c r="C39" s="10">
        <v>0</v>
      </c>
      <c r="D39" s="11">
        <v>0</v>
      </c>
      <c r="E39" s="11"/>
      <c r="F39" s="11"/>
      <c r="G39" s="11"/>
      <c r="H39" s="11"/>
      <c r="I39" s="11">
        <v>0</v>
      </c>
    </row>
    <row r="40" spans="1:9" ht="20.25" customHeight="1">
      <c r="A40" s="25" t="s">
        <v>145</v>
      </c>
      <c r="B40" s="10">
        <v>320</v>
      </c>
      <c r="C40" s="10">
        <v>0</v>
      </c>
      <c r="D40" s="11">
        <v>0</v>
      </c>
      <c r="E40" s="11"/>
      <c r="F40" s="11"/>
      <c r="G40" s="11"/>
      <c r="H40" s="11"/>
      <c r="I40" s="11">
        <v>0</v>
      </c>
    </row>
    <row r="41" spans="1:9" ht="32.25" customHeight="1">
      <c r="A41" s="28" t="s">
        <v>148</v>
      </c>
      <c r="B41" s="9">
        <v>400</v>
      </c>
      <c r="C41" s="10">
        <v>0</v>
      </c>
      <c r="D41" s="11">
        <v>0</v>
      </c>
      <c r="E41" s="11"/>
      <c r="F41" s="11"/>
      <c r="G41" s="11"/>
      <c r="H41" s="11"/>
      <c r="I41" s="11">
        <v>0</v>
      </c>
    </row>
    <row r="42" spans="1:9" ht="21.75" customHeight="1">
      <c r="A42" s="25" t="s">
        <v>146</v>
      </c>
      <c r="B42" s="10">
        <v>410</v>
      </c>
      <c r="C42" s="10">
        <v>0</v>
      </c>
      <c r="D42" s="11">
        <v>0</v>
      </c>
      <c r="E42" s="11"/>
      <c r="F42" s="11"/>
      <c r="G42" s="11"/>
      <c r="H42" s="11"/>
      <c r="I42" s="11">
        <v>0</v>
      </c>
    </row>
    <row r="43" spans="1:9" ht="21.75" customHeight="1">
      <c r="A43" s="25" t="s">
        <v>147</v>
      </c>
      <c r="B43" s="10">
        <v>420</v>
      </c>
      <c r="C43" s="10">
        <v>0</v>
      </c>
      <c r="D43" s="11">
        <v>0</v>
      </c>
      <c r="E43" s="11"/>
      <c r="F43" s="11"/>
      <c r="G43" s="11"/>
      <c r="H43" s="11"/>
      <c r="I43" s="11">
        <v>0</v>
      </c>
    </row>
    <row r="44" spans="1:9" ht="23.25" customHeight="1">
      <c r="A44" s="28" t="s">
        <v>149</v>
      </c>
      <c r="B44" s="9">
        <v>500</v>
      </c>
      <c r="C44" s="10">
        <v>0</v>
      </c>
      <c r="D44" s="11">
        <v>0</v>
      </c>
      <c r="E44" s="11"/>
      <c r="F44" s="11"/>
      <c r="G44" s="11"/>
      <c r="H44" s="11"/>
      <c r="I44" s="11">
        <v>0</v>
      </c>
    </row>
    <row r="45" spans="1:9" ht="23.25" customHeight="1">
      <c r="A45" s="28" t="s">
        <v>58</v>
      </c>
      <c r="B45" s="9">
        <v>600</v>
      </c>
      <c r="C45" s="10">
        <v>0</v>
      </c>
      <c r="D45" s="11">
        <v>0</v>
      </c>
      <c r="E45" s="11"/>
      <c r="F45" s="11"/>
      <c r="G45" s="11"/>
      <c r="H45" s="11"/>
      <c r="I45" s="11">
        <v>0</v>
      </c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2017-12-29T07:54:21Z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