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Index sheet" sheetId="1" r:id="rId1"/>
    <sheet name="заголовочная" sheetId="2" r:id="rId2"/>
    <sheet name="цели, виды деятельности" sheetId="3" r:id="rId3"/>
    <sheet name="услуги" sheetId="4" r:id="rId4"/>
    <sheet name="балансовая" sheetId="5" r:id="rId5"/>
    <sheet name="фин. состояние" sheetId="6" r:id="rId6"/>
    <sheet name="поступления и выплаты (2)" sheetId="7" r:id="rId7"/>
    <sheet name="поступления и выплаты (3)" sheetId="8" r:id="rId8"/>
    <sheet name="поступления и выплаты" sheetId="9" r:id="rId9"/>
    <sheet name="закупка ТРУ" sheetId="10" r:id="rId10"/>
    <sheet name="временное" sheetId="11" r:id="rId11"/>
    <sheet name="справочная" sheetId="12" r:id="rId12"/>
    <sheet name="обоснование (210) 1" sheetId="13" r:id="rId13"/>
    <sheet name="обоснование (210) 2" sheetId="14" r:id="rId14"/>
    <sheet name="обоснование (210) 3" sheetId="15" r:id="rId15"/>
    <sheet name="обоснование (210) 4" sheetId="16" r:id="rId16"/>
    <sheet name="обоснование (220)" sheetId="17" r:id="rId17"/>
    <sheet name="обоснование (230)" sheetId="18" r:id="rId18"/>
    <sheet name="обоснование (240)" sheetId="19" r:id="rId19"/>
    <sheet name="обоснование (250)" sheetId="20" r:id="rId20"/>
    <sheet name="обоснование (260) 1" sheetId="21" r:id="rId21"/>
    <sheet name="обоснование (260) 2" sheetId="22" r:id="rId22"/>
    <sheet name="обоснование (260) 3" sheetId="23" r:id="rId23"/>
    <sheet name="обоснование (260) 4" sheetId="24" r:id="rId24"/>
    <sheet name="обоснование (260) 5" sheetId="25" r:id="rId25"/>
    <sheet name="обоснование (260) 6" sheetId="26" r:id="rId26"/>
    <sheet name="обоснование (260) 7" sheetId="27" r:id="rId27"/>
    <sheet name="обоснование (260) 8" sheetId="28" r:id="rId28"/>
    <sheet name="сведения о операциях" sheetId="29" r:id="rId29"/>
  </sheets>
  <definedNames>
    <definedName name="___INDEX_SHEET___ASAP_Utilities">'Index sheet'!$A$1</definedName>
    <definedName name="_xlnm._FilterDatabase" localSheetId="9" hidden="1">'закупка ТРУ'!$A$7:$I$7</definedName>
    <definedName name="_xlnm._FilterDatabase" localSheetId="8" hidden="1">'поступления и выплаты'!$A$6:$I$6</definedName>
    <definedName name="_xlnm._FilterDatabase" localSheetId="6" hidden="1">'поступления и выплаты (2)'!$A$6:$I$6</definedName>
    <definedName name="_xlnm._FilterDatabase" localSheetId="7" hidden="1">'поступления и выплаты (3)'!$A$6:$I$6</definedName>
    <definedName name="_xlnm.Print_Titles" localSheetId="4">'фин. состояние'!$3:$5</definedName>
    <definedName name="_xlnm.Print_Titles" localSheetId="3">'балансовая'!$2:$4</definedName>
    <definedName name="_xlnm.Print_Titles" localSheetId="5">'поступления и выплаты'!$3:$6</definedName>
    <definedName name="_xlnm.Print_Area" localSheetId="10">'временное'!$A$1:$C$8</definedName>
    <definedName name="_xlnm.Print_Area" localSheetId="9">'закупка ТРУ'!$A$1:$L$12</definedName>
    <definedName name="_xlnm.Print_Area" localSheetId="8">'поступления и выплаты'!$A$1:$I$45</definedName>
    <definedName name="_xlnm.Print_Area" localSheetId="6">'поступления и выплаты (2)'!$A$1:$I$46</definedName>
    <definedName name="_xlnm.Print_Area" localSheetId="7">'поступления и выплаты (3)'!$A$1:$I$45</definedName>
    <definedName name="_xlnm.Print_Area" localSheetId="28">'сведения о операциях'!$A$1:$FK$1</definedName>
    <definedName name="_xlnm.Print_Area" localSheetId="11">'справочная'!$A$1:$E$8</definedName>
    <definedName name="_xlnm.Print_Area" localSheetId="3">'услуги'!$A$1:$L$5</definedName>
    <definedName name="_xlnm.Print_Area" localSheetId="5">'фин. состояние'!$A$1:$C$28</definedName>
  </definedNames>
  <calcPr fullCalcOnLoad="1"/>
</workbook>
</file>

<file path=xl/sharedStrings.xml><?xml version="1.0" encoding="utf-8"?>
<sst xmlns="http://schemas.openxmlformats.org/spreadsheetml/2006/main" count="1432" uniqueCount="597">
  <si>
    <t/>
  </si>
  <si>
    <t>Код причины постановки на учет (КПП):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</si>
  <si>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</si>
  <si>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</si>
  <si>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</si>
  <si>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</si>
  <si>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</si>
  <si>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</si>
  <si>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</si>
  <si>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</si>
  <si>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</si>
  <si>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</si>
  <si>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</si>
  <si>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</si>
  <si>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</si>
  <si>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</si>
  <si>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</si>
  <si>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</si>
  <si>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</si>
  <si>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</si>
  <si>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</si>
  <si>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</si>
  <si>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</si>
  <si>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</si>
  <si>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</si>
  <si>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</si>
  <si>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</si>
  <si>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</si>
  <si>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</si>
  <si>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</si>
  <si>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</si>
  <si>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</si>
  <si>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</si>
  <si>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</si>
  <si>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</si>
  <si>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</si>
  <si>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</si>
  <si>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</si>
  <si>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</si>
  <si>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</si>
  <si>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</si>
  <si>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</si>
  <si>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</si>
  <si>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</si>
  <si>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</si>
  <si>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</si>
  <si>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</si>
  <si>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</si>
  <si>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</si>
  <si>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</si>
  <si>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</si>
  <si>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</si>
  <si>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</si>
  <si>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</si>
  <si>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</si>
  <si>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</si>
  <si>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код УБП учреждения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</si>
  <si>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</si>
  <si>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</si>
  <si>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</si>
  <si>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</si>
  <si>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</si>
  <si>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</si>
  <si>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</si>
  <si>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</si>
  <si>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</si>
  <si>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</si>
  <si>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</si>
  <si>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</si>
  <si>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</si>
  <si>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</si>
  <si>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</si>
  <si>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</si>
  <si>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Сведения о балансовой стоимости имущества учреждения по состоянию на (дата составления плана)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</si>
  <si>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</si>
  <si>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</si>
  <si>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</si>
  <si>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</si>
  <si>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</si>
  <si>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</si>
  <si>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по состоянию на (последняя отчетная дата, предшествующая дате составления плана)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</si>
  <si>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</si>
  <si>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</si>
  <si>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</si>
  <si>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</si>
  <si>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</si>
  <si>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</si>
  <si>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счетах, открытых в Департаменте финансов Брянской области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</si>
  <si>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</si>
  <si>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</si>
  <si>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</si>
  <si>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</si>
  <si>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</si>
  <si>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</si>
  <si>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</si>
  <si>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</si>
  <si>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</si>
  <si>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</si>
  <si>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</si>
  <si>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</si>
  <si>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</si>
  <si>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</si>
  <si>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</si>
  <si>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</si>
  <si>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</si>
  <si>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</si>
  <si>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</si>
  <si>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</si>
  <si>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</si>
  <si>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</si>
  <si>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</si>
  <si>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</si>
  <si>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Таблица 2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</si>
  <si>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</si>
  <si>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</si>
  <si>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</si>
  <si>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</si>
  <si>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</si>
  <si>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</si>
  <si>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</si>
  <si>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</si>
  <si>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</si>
  <si>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</si>
  <si>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</si>
  <si>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</si>
  <si>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</si>
  <si>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</si>
  <si>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</si>
  <si>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</si>
  <si>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</si>
  <si>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</si>
  <si>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</si>
  <si>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</si>
  <si>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</si>
  <si>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</si>
  <si>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</si>
  <si>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</si>
  <si>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</si>
  <si>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</si>
  <si>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</si>
  <si>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</si>
  <si>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</si>
  <si>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</si>
  <si>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</si>
  <si>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</si>
  <si>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</si>
  <si>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</si>
  <si>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Показатели выплат по расходам
на закупку товаров, работ, услуг учреждения на (дата составления плана)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</si>
  <si>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</si>
  <si>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</si>
  <si>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</si>
  <si>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</si>
  <si>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</si>
  <si>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</si>
  <si>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</si>
  <si>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</si>
  <si>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</si>
  <si>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</si>
  <si>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</si>
  <si>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</si>
  <si>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</si>
  <si>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</si>
  <si>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Сумма, рублей
(с точностью до двух знаков после запятой)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</si>
  <si>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</si>
  <si>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</si>
  <si>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</si>
  <si>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</si>
  <si>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</si>
  <si>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</si>
  <si>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</si>
  <si>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</si>
  <si>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</si>
  <si>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временное распоряжение, всего</t>
  </si>
  <si>
    <t>2019 год</t>
  </si>
  <si>
    <t>опционально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</si>
  <si>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</si>
  <si>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</si>
  <si>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</si>
  <si>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</si>
  <si>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рублей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</si>
  <si>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</si>
  <si>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</si>
  <si>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</si>
  <si>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</si>
  <si>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</si>
  <si>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рублей (гр.3 х гр.4 х (1 + гр.8/100) х гр.9 х 12</t>
  </si>
  <si>
    <t>Итого:</t>
  </si>
  <si>
    <t>x</t>
  </si>
  <si>
    <t>Источник финансового обеспечения:</t>
  </si>
  <si>
    <t>Код вида расходов:</t>
  </si>
  <si>
    <t>Наименование расходов</t>
  </si>
  <si>
    <t>Средний размер выплаты на одного работника в день, рублей</t>
  </si>
  <si>
    <t>1.2. Расчеты (обоснования) выплат персоналу при направлении в служебные командировки</t>
  </si>
  <si>
    <t>Количество работников, человек</t>
  </si>
  <si>
    <t>Количество дней</t>
  </si>
  <si>
    <t>Сумма, рублей (гр.3 х гр.4 х гр.5)</t>
  </si>
  <si>
    <t>Выплаты персоналу при направлении в служебные командировки в пределах Российской Федерации, в том числе:</t>
  </si>
  <si>
    <t>1.3.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</si>
  <si>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</si>
  <si>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</si>
  <si>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рублей</t>
  </si>
  <si>
    <t>1.3. Расчеты (обоснования) выплат персоналу по уходу за ребенком</t>
  </si>
  <si>
    <t>1.4. Расчеты (обоснования) страховых взносов на обязательное медицинское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</si>
  <si>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</si>
  <si>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рублей</t>
  </si>
  <si>
    <t>Сумма взноса, рублей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</si>
  <si>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</si>
  <si>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</si>
  <si>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</si>
  <si>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</si>
  <si>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</si>
  <si>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</si>
  <si>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</si>
  <si>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</si>
  <si>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0,..%</t>
  </si>
  <si>
    <t>Страховые взносы в Федеральный фонд обязательного медицинского страхования, всего (по ставке 5,1%)</t>
  </si>
  <si>
    <t>1. Расчеты (обоснования) выплат персоналу (строка 211.1)</t>
  </si>
  <si>
    <t>1. Расчеты (обоснования) выплат персоналу (строка 212)</t>
  </si>
  <si>
    <t>1. Расчеты (обоснования) выплат персоналу (строка 213)</t>
  </si>
  <si>
    <t>1. Расчеты (обоснования) выплат персоналу (строка 211.2)</t>
  </si>
  <si>
    <t>2. Расчет (обосвание) расходов на социальные и иные выплаты населению (строка 220)</t>
  </si>
  <si>
    <t>Размер одной выплаты, рублей</t>
  </si>
  <si>
    <t>Количество выплат в год</t>
  </si>
  <si>
    <t>Общая сумма выплат, рублей (гр.3 х гр.4)</t>
  </si>
  <si>
    <t>3. Расчет (обоснование) расходов на уплату налогов, сборов и иных платежей</t>
  </si>
  <si>
    <t>Налоговая база, рублей</t>
  </si>
  <si>
    <t>Ставка налога, %</t>
  </si>
  <si>
    <t>Сумма исчисленного налога, подлежащего уплате, рублей (гр.3 х гр.4/100)</t>
  </si>
  <si>
    <t>Налог на имущество организаций, всего: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</si>
  <si>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</si>
  <si>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</si>
  <si>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</si>
  <si>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</si>
  <si>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Кадастровая стоимость земельного участка</t>
  </si>
  <si>
    <t>Сумма, рублей (гр.3 х гр.4/100)</t>
  </si>
  <si>
    <t>3.1. Расчет (обоснование) расходов на оплату налога на имущество организаций (строка 231)</t>
  </si>
  <si>
    <t>3.2. Расчет (обоснование) расходов на оплату земельного налога (строка 232)</t>
  </si>
  <si>
    <t>3.3. Расчет (обоснование) расходов на оплату прочих налогов и сборов (строка 233)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</si>
  <si>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</si>
  <si>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</si>
  <si>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</si>
  <si>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</si>
  <si>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</si>
  <si>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рублей</t>
  </si>
  <si>
    <t>6.1. Расчет (обоснование) расходов на оплату услуг связи (строка 261)</t>
  </si>
  <si>
    <t>6.2. Расчет (обоснование) расходов на оплату транспортных услуг (строка 262)</t>
  </si>
  <si>
    <t>Количество услуг перевозки</t>
  </si>
  <si>
    <t>Цена услуги перевозки, рублей</t>
  </si>
  <si>
    <t>Сумма, рублей (гр.3 х гр.4)</t>
  </si>
  <si>
    <t>Размер потребления ресурсов</t>
  </si>
  <si>
    <t>Тариф (с учетом НДС), рублей</t>
  </si>
  <si>
    <t>Индексация, %</t>
  </si>
  <si>
    <t>Сумма, рублей (гр.4 х гр.5 х гр.6)</t>
  </si>
  <si>
    <t>Электроснабжение, всего</t>
  </si>
  <si>
    <t>Теплоснабжение,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</si>
  <si>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</si>
  <si>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</si>
  <si>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</si>
  <si>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6.3. Расчет (обоснование) расходов на оплату коммунальных услуг (строка 263)</t>
  </si>
  <si>
    <t>Количество</t>
  </si>
  <si>
    <t>Ставка арендной платы</t>
  </si>
  <si>
    <t>Стоимость с учетом НДС, рублей</t>
  </si>
  <si>
    <t>Аренда недвижимого имущества</t>
  </si>
  <si>
    <t>Аренда движимого имущества</t>
  </si>
  <si>
    <t>Объект</t>
  </si>
  <si>
    <t>Количество работ (услуг)</t>
  </si>
  <si>
    <t>Стоимость работ (услуг), рублей</t>
  </si>
  <si>
    <t>Содержание объектов недвижимого имущества в чистоте</t>
  </si>
  <si>
    <t>вывоз снега, мусора, твердых бытовых и промышленных отходов</t>
  </si>
  <si>
    <t>Противопожарные мероприятия, связанные с содержанием имущества</t>
  </si>
  <si>
    <t>Количество договоров</t>
  </si>
  <si>
    <t>Стоимость услуги, рублей</t>
  </si>
  <si>
    <t>6.4. Расчет (обоснование) расходов на оплату аренды имущества (строка 264)</t>
  </si>
  <si>
    <t>6.5. Расчет (обоснование) расходов на оплату работ, услуг по содержанию имущества (строка 265)</t>
  </si>
  <si>
    <t>6.6. Расчет (обоснование) расходов на оплату прочих работ, услуг (строка 266)</t>
  </si>
  <si>
    <t>Средняя стоимость, рублей</t>
  </si>
  <si>
    <t>6.7. Расчет (обоснование) расходов на приобретение основных средств (строка 267)</t>
  </si>
  <si>
    <t>6.8. Расчет (обоснование) расходов на приобретение материальных запасов (строка 268)</t>
  </si>
  <si>
    <t>Единица измерения</t>
  </si>
  <si>
    <t>Цена за единицу, рублей</t>
  </si>
  <si>
    <t>Сумма, рублей (гр.4 х гр.5)</t>
  </si>
  <si>
    <t xml:space="preserve"> г.</t>
  </si>
  <si>
    <t>"</t>
  </si>
  <si>
    <t>(телефон)</t>
  </si>
  <si>
    <t>(расшифровка подписи)</t>
  </si>
  <si>
    <t>(должность)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</si>
  <si>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</si>
  <si>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</si>
  <si>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</si>
  <si>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</si>
  <si>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</si>
  <si>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</si>
  <si>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</si>
  <si>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</si>
  <si>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</si>
  <si>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Номер страницы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</si>
  <si>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</si>
  <si>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</si>
  <si>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</si>
  <si>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</si>
  <si>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</si>
  <si>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</si>
  <si>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</si>
  <si>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Суммы возврата дебиторской задолженности прошлых лет</t>
  </si>
  <si>
    <t>Разрешенный к использованию</t>
  </si>
  <si>
    <t>Код объекта ФАИП</t>
  </si>
  <si>
    <t>Код 
по бюджетной классификации Российской Федерации</t>
  </si>
  <si>
    <t>Код
субсидии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</si>
  <si>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</si>
  <si>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</si>
  <si>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</si>
  <si>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</si>
  <si>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</si>
  <si>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</si>
  <si>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</si>
  <si>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</si>
  <si>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</si>
  <si>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</si>
  <si>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</si>
  <si>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</si>
  <si>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</si>
  <si>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</si>
  <si>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</si>
  <si>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</si>
  <si>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</si>
  <si>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</si>
  <si>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</si>
  <si>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</si>
  <si>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</si>
  <si>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</si>
  <si>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</si>
  <si>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</si>
  <si>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</si>
  <si>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</si>
  <si>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</si>
  <si>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(в ред. Приказов Минфина России от 27.12.2013 № 140н, от 24.09.2015 № 140н)</t>
  </si>
  <si>
    <t>от 28 июля 2010 г. № 81н</t>
  </si>
  <si>
    <t>заголовочная</t>
  </si>
  <si>
    <t>цели, виды деятельности</t>
  </si>
  <si>
    <t>услуги</t>
  </si>
  <si>
    <t>балансовая</t>
  </si>
  <si>
    <t>фин. состояние</t>
  </si>
  <si>
    <t>поступления и выплаты</t>
  </si>
  <si>
    <t>закупка ТРУ</t>
  </si>
  <si>
    <t>временное</t>
  </si>
  <si>
    <t>справочная</t>
  </si>
  <si>
    <t>обоснование (210) 1</t>
  </si>
  <si>
    <t>обоснование (210) 2</t>
  </si>
  <si>
    <t>обоснование (210) 3</t>
  </si>
  <si>
    <t>обоснование (210) 4</t>
  </si>
  <si>
    <t>обоснование (220)</t>
  </si>
  <si>
    <t>обоснование (230)</t>
  </si>
  <si>
    <t>обоснование (240)</t>
  </si>
  <si>
    <t>обоснование (250)</t>
  </si>
  <si>
    <t>обоснование (260) 1</t>
  </si>
  <si>
    <t>обоснование (260) 2</t>
  </si>
  <si>
    <t>обоснование (260) 3</t>
  </si>
  <si>
    <t>обоснование (260) 4</t>
  </si>
  <si>
    <t>обоснование (260) 5</t>
  </si>
  <si>
    <t>обоснование (260) 6</t>
  </si>
  <si>
    <t>обоснование (260) 7</t>
  </si>
  <si>
    <t>обоснование (260) 8</t>
  </si>
  <si>
    <t>сведения о операциях</t>
  </si>
  <si>
    <t>Состав ПФХД</t>
  </si>
  <si>
    <t>новое</t>
  </si>
  <si>
    <t>Таблица 5</t>
  </si>
  <si>
    <t>Расчеты (обоснования) к плану финансово-хозяйственной деятельности муниципального  учрежения</t>
  </si>
  <si>
    <t>Муниципальное автономное общеобразовательно учреждение "Дятьковская средняя общеобразовательная школа №2 Брянской области</t>
  </si>
  <si>
    <t>ИНН 3202007237</t>
  </si>
  <si>
    <t>Реализация основных общеобразовательных программ начального общего образования</t>
  </si>
  <si>
    <t>нет</t>
  </si>
  <si>
    <t>дети- инвалиды</t>
  </si>
  <si>
    <t>85.14</t>
  </si>
  <si>
    <t>нуждающиеся в длительном лечении</t>
  </si>
  <si>
    <t>обучающиеся с ограниченными возможностями</t>
  </si>
  <si>
    <t>обучающиеся за исключением обучающихся с ограниченными возможностями здоровья (ОВЗ) и детей- инвалидов</t>
  </si>
  <si>
    <t>Реализация основных общеобразовательных программ основного общего образования</t>
  </si>
  <si>
    <t xml:space="preserve">обучающиеся за исключением обучающихся с ограниченными возможностями здоровья (ОВЗ) </t>
  </si>
  <si>
    <t>обучающиеся за исключением обучающихся с ограниченными возможностями здоровья (ОВЗ)</t>
  </si>
  <si>
    <t>Реализация основных общеобразовательных программ среднего общего образования</t>
  </si>
  <si>
    <t>организация питания обучающихся</t>
  </si>
  <si>
    <t>физические лица</t>
  </si>
  <si>
    <t>да</t>
  </si>
  <si>
    <t>Директор</t>
  </si>
  <si>
    <t>местный бюджет</t>
  </si>
  <si>
    <t>внебюджет</t>
  </si>
  <si>
    <t>обласной бюджет, местный бюджет,внебюджет</t>
  </si>
  <si>
    <t>УСН</t>
  </si>
  <si>
    <t>Негативное воздействие на окружающую среду</t>
  </si>
  <si>
    <t>242600,Брянкая область,г. Дятьково,ул. Крупской ,д.5</t>
  </si>
  <si>
    <t>Осуществление образовательной деятельности по образовательным программам начального общего, основного общего и среднего общего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</si>
  <si>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</si>
  <si>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</si>
  <si>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</si>
  <si>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обучение учащихся по индивидуальнымучебным планам, в пределах осваиваемой образовательной программы</t>
  </si>
  <si>
    <t>организация методической работы, направленной на совершенствование образовательного поцесса, образовательных программ,форм и методов деятельности автономного учреждения, матерства педагогических работников</t>
  </si>
  <si>
    <t>организауция групп продленного дня в целях проведения с учащимися разнообразной внеурочной деятельности</t>
  </si>
  <si>
    <t>организация досуговой деятельности, включая проведение театрально- зрелищных, культурно- просветительных, развлекательных и праздничных мероприятий</t>
  </si>
  <si>
    <t>организация деятельности в сфере физической культуры и спорта</t>
  </si>
  <si>
    <t>по охране и укреплению здоровья учащихся</t>
  </si>
  <si>
    <t>11787000300500101000100</t>
  </si>
  <si>
    <t>11787000301600201006100</t>
  </si>
  <si>
    <t>11787000301600101007100</t>
  </si>
  <si>
    <t>11787000300500201009100</t>
  </si>
  <si>
    <t>11787000300400101003100</t>
  </si>
  <si>
    <t>11787000300300101005100</t>
  </si>
  <si>
    <t>11791000300300101009100</t>
  </si>
  <si>
    <t>11791000301600205006100</t>
  </si>
  <si>
    <t>11791000301600105007100</t>
  </si>
  <si>
    <t>11791000300400201006100</t>
  </si>
  <si>
    <t>11791000300400101007100</t>
  </si>
  <si>
    <t>1179400300400101004100</t>
  </si>
  <si>
    <t>11794000300300101006100</t>
  </si>
  <si>
    <t>11794000300500201000100</t>
  </si>
  <si>
    <t>11794000300500101001100</t>
  </si>
  <si>
    <t>11794000301000205006100</t>
  </si>
  <si>
    <t>11794000301600105004100</t>
  </si>
  <si>
    <t>11794000300400205009100</t>
  </si>
  <si>
    <t>11794000301000105007100</t>
  </si>
  <si>
    <t>11031000000000000008100</t>
  </si>
  <si>
    <t>Учитель</t>
  </si>
  <si>
    <t>Зам.директора по УР</t>
  </si>
  <si>
    <t>Зам.директора по ОТ</t>
  </si>
  <si>
    <t>Зам.директора по ВР</t>
  </si>
  <si>
    <t>Социальный педагог</t>
  </si>
  <si>
    <t>Преподаватель организатор основ безопасности жизнедеятельности</t>
  </si>
  <si>
    <t>воспитатель</t>
  </si>
  <si>
    <t>педагог- психолог</t>
  </si>
  <si>
    <t xml:space="preserve">педагог дополнительного образования </t>
  </si>
  <si>
    <t>лаборант</t>
  </si>
  <si>
    <t>заведующий хозяйством</t>
  </si>
  <si>
    <t>заведующий библиотекой</t>
  </si>
  <si>
    <t>секретарь руководителя</t>
  </si>
  <si>
    <t>сторож</t>
  </si>
  <si>
    <t>заведующий столовой</t>
  </si>
  <si>
    <t>повар</t>
  </si>
  <si>
    <t>ведущий бухгалтер</t>
  </si>
  <si>
    <t>кухонный работник</t>
  </si>
  <si>
    <t>Оплата услуг передачи данных по эл.каналам(интернет)</t>
  </si>
  <si>
    <t>услуги на предоставление телематических служ передачи данных , оказание услуг междугородной связи</t>
  </si>
  <si>
    <t>вне бюджет</t>
  </si>
  <si>
    <t>услуги по техническому сопровождению средств криптографической защиты информации для работы в ЕИС</t>
  </si>
  <si>
    <t>обслуживание пожар.сигнализации</t>
  </si>
  <si>
    <t>обслуживание теплового узла</t>
  </si>
  <si>
    <t>заправка картриджа</t>
  </si>
  <si>
    <t>14</t>
  </si>
  <si>
    <t>охрана объекта</t>
  </si>
  <si>
    <t>медосмотр сотрудников</t>
  </si>
  <si>
    <t>обучение</t>
  </si>
  <si>
    <t>обслуживание программ 1 С</t>
  </si>
  <si>
    <t>областной бюджет</t>
  </si>
  <si>
    <t>приобретение учебных расходов</t>
  </si>
  <si>
    <t>244</t>
  </si>
  <si>
    <t>приобретение продуктов питания(мяса птицы,рыба,бакалейные товары</t>
  </si>
  <si>
    <t>приобретение продуктов питания(молочные изделия)</t>
  </si>
  <si>
    <t>приобретение продуктов питания(мясные изделия)</t>
  </si>
  <si>
    <t>приобретение продуктов питания(хлебобулочные изделия)</t>
  </si>
  <si>
    <t>приобретение продуктов питания(овощи,фрукты)</t>
  </si>
  <si>
    <t>приобретение продуктов питания(яйцо)</t>
  </si>
  <si>
    <t>приобретение чистящих и моющих</t>
  </si>
  <si>
    <t>приобретение кан.товаров</t>
  </si>
  <si>
    <t>Показатели по поступлениям и выплатам учреждения 
на (дата составления плана) на 2019 год</t>
  </si>
  <si>
    <t>Областной бюджет</t>
  </si>
  <si>
    <t>ИТОГО:</t>
  </si>
  <si>
    <t>Внебюджет</t>
  </si>
  <si>
    <t>уборщица</t>
  </si>
  <si>
    <t>дворник</t>
  </si>
  <si>
    <t xml:space="preserve"> месный бюджет, внебюджет</t>
  </si>
  <si>
    <t>компенсация расходов по найму жилого помещения   (2)</t>
  </si>
  <si>
    <t>компенсация расходов по проезду в служебные командировки(2)</t>
  </si>
  <si>
    <t>компенсация дополнительных расходов, связанных питанием учащихся на соревнованиях(4)</t>
  </si>
  <si>
    <t xml:space="preserve">компенсация дополнительных расходов, связанных с проживанием вне месте постоянного жительства (суточных) 4 </t>
  </si>
  <si>
    <t>компенсация расходов по проезду в служебные командировки(4)</t>
  </si>
  <si>
    <t>244(31 счет)</t>
  </si>
  <si>
    <t>местный</t>
  </si>
  <si>
    <t xml:space="preserve">прочистка канализации </t>
  </si>
  <si>
    <t>промывкао опрессовка</t>
  </si>
  <si>
    <t>приоб.мат.запасов</t>
  </si>
  <si>
    <t>Глава администрации Дятьковского района</t>
  </si>
  <si>
    <t>Администрация Дятьковского района</t>
  </si>
  <si>
    <t>П.В.Валяев</t>
  </si>
  <si>
    <t>3202007237/324501001</t>
  </si>
  <si>
    <t>22336462</t>
  </si>
  <si>
    <t>15616000</t>
  </si>
  <si>
    <t>911</t>
  </si>
  <si>
    <t>32068755</t>
  </si>
  <si>
    <t>Дятьковский район</t>
  </si>
  <si>
    <t>Управление Федерального казначейства по Брянской области</t>
  </si>
  <si>
    <t>Субсидии муниципальным образованиям для проведения лагерей с дневным пребыванием на базе учреждений образования и спорта</t>
  </si>
  <si>
    <t>Мероприятия по проведению оздоровительной кампании детей</t>
  </si>
  <si>
    <t>Казначей</t>
  </si>
  <si>
    <t>Ведущий бухгалтер</t>
  </si>
  <si>
    <t>рабочий по комп.обсл.зд</t>
  </si>
  <si>
    <t>Холодное водоснабжение, кред</t>
  </si>
  <si>
    <t>Показатели по поступлениям и выплатам учреждения 
на (дата составления плана) на 2020 год</t>
  </si>
  <si>
    <t>Старший вожатый</t>
  </si>
  <si>
    <t>Ежемесячная надбавка к должностному окладу,4 %</t>
  </si>
  <si>
    <t>мат помощь к отпуску 6*2000=12000,00</t>
  </si>
  <si>
    <t>Ежемесячная надбавка к должностному окладу,7 %</t>
  </si>
  <si>
    <t>материальная помощь к отпуску 58*2000=116000,00</t>
  </si>
  <si>
    <t>25000</t>
  </si>
  <si>
    <t>дератизация и дезинчсекция</t>
  </si>
  <si>
    <t>аккарицидная обработка</t>
  </si>
  <si>
    <t xml:space="preserve">зарядка огнетушителей </t>
  </si>
  <si>
    <t>радиомониторинг</t>
  </si>
  <si>
    <t>лаб.исслед.пищеб</t>
  </si>
  <si>
    <t>приобретение продуктов питания(бакалея)</t>
  </si>
  <si>
    <t>приобретение продуктов питания хлебобул.изд.</t>
  </si>
  <si>
    <t>приобр.мат.запас.(мел)</t>
  </si>
  <si>
    <t>Отдел образования администрации Дятьковского района</t>
  </si>
  <si>
    <t>сбор и обезвр.отх.</t>
  </si>
  <si>
    <t>приобретение учебной лит-ры</t>
  </si>
  <si>
    <t>3.3. Расчет (обоснование) расходов на оплату прочих налогов и сборов (строка 233)внеб</t>
  </si>
  <si>
    <t>приобретение медалей</t>
  </si>
  <si>
    <t>ремонт и установка дверей</t>
  </si>
  <si>
    <t>приобретение игрушек(лагерь)</t>
  </si>
  <si>
    <t>приобретение аскор.к-ты лагерь</t>
  </si>
  <si>
    <t>приобретение чистящих и моющих(лагерь)</t>
  </si>
  <si>
    <t>18</t>
  </si>
  <si>
    <t>8047</t>
  </si>
  <si>
    <t>10009</t>
  </si>
  <si>
    <t>доходы отштрафов,пеней</t>
  </si>
  <si>
    <t>Мероприятия по повышению энергит.эффектиности</t>
  </si>
  <si>
    <t>Субсидии муниципальным образованиям для проведения мероприятий по повышению энергт.эффективн.</t>
  </si>
  <si>
    <t>выплаты персоналу по уходу за ребенком,возмещение расходов сотрудникам</t>
  </si>
  <si>
    <t>ремонт пожар.сигнализации</t>
  </si>
  <si>
    <t>10005</t>
  </si>
  <si>
    <t>Мероприятия по софинансированию</t>
  </si>
  <si>
    <t xml:space="preserve">Субсидии муниципальным образованиям </t>
  </si>
  <si>
    <t>Мероприятия по ремонту мягкой кровли</t>
  </si>
  <si>
    <t>Субсидии муниципальным образованиям на ремонт мягкой кровли</t>
  </si>
  <si>
    <t>10007</t>
  </si>
  <si>
    <t>8093</t>
  </si>
  <si>
    <t>доходы от операций</t>
  </si>
  <si>
    <t>командировочные расходы(проживание)</t>
  </si>
  <si>
    <t>командировочные расходы(суточные)</t>
  </si>
  <si>
    <t>пени</t>
  </si>
  <si>
    <t>21320</t>
  </si>
  <si>
    <t>6840</t>
  </si>
  <si>
    <t>проезд к месту служ.команд.и.обратно</t>
  </si>
  <si>
    <t>выплаты персоналу по возмещению расходов сотрудникам</t>
  </si>
  <si>
    <t>выплатыза питание детей на соревнован.</t>
  </si>
  <si>
    <t>возмещение расходов за период.медосмотр сотрудникам(м.Б.)</t>
  </si>
  <si>
    <t>Авдеенкова Н.В.,Аниканов,родин,филонова,соломахина</t>
  </si>
  <si>
    <t>возмещение расходов за период.медосмотр сотрудникам(обл.)</t>
  </si>
  <si>
    <t>возмещение расходов за период.мед.услуги</t>
  </si>
  <si>
    <t>возмещение расходов за период.гигиен.обуч.</t>
  </si>
  <si>
    <t>Итого</t>
  </si>
  <si>
    <t>Пособие по уходу за ребенком(4)</t>
  </si>
  <si>
    <t>5590</t>
  </si>
  <si>
    <t>ремонт технол.оборуд.</t>
  </si>
  <si>
    <t>700</t>
  </si>
  <si>
    <t>31290,0</t>
  </si>
  <si>
    <t>ремонт технл.оборуд</t>
  </si>
  <si>
    <t>20795,79</t>
  </si>
  <si>
    <t>15000</t>
  </si>
  <si>
    <t>32840</t>
  </si>
  <si>
    <t>16200</t>
  </si>
  <si>
    <t>27000</t>
  </si>
  <si>
    <t>скоростьдв.воздуха</t>
  </si>
  <si>
    <t>794,73</t>
  </si>
  <si>
    <t>гигиен.обучение</t>
  </si>
  <si>
    <t>17445,13</t>
  </si>
  <si>
    <t>14551,55</t>
  </si>
  <si>
    <t>изгот.бланков стр.отчетности</t>
  </si>
  <si>
    <t>приобретение продуктов питания овощи</t>
  </si>
  <si>
    <t>3600</t>
  </si>
  <si>
    <t>приобретение продуктов питания колбас.изд.</t>
  </si>
  <si>
    <t>приобретение продуктов питания(колбасн. изделия)</t>
  </si>
  <si>
    <t>приобретение продуктов питания яйцо</t>
  </si>
  <si>
    <t>3000</t>
  </si>
  <si>
    <t>приобрет. Медикаментов на лагерь</t>
  </si>
  <si>
    <t>приобр.уч.расходов (мягк инвент)обл.</t>
  </si>
  <si>
    <t>приобр.футляра д/медали</t>
  </si>
  <si>
    <t>приобр.посуды</t>
  </si>
  <si>
    <t>огнезащит.обраб.конструкций</t>
  </si>
  <si>
    <t>97500</t>
  </si>
  <si>
    <t>170000</t>
  </si>
  <si>
    <t>0</t>
  </si>
  <si>
    <t>317026,21</t>
  </si>
  <si>
    <t>20802</t>
  </si>
  <si>
    <t>2000</t>
  </si>
  <si>
    <t>10000</t>
  </si>
  <si>
    <t>451132,4</t>
  </si>
  <si>
    <t>111191,03</t>
  </si>
  <si>
    <t>приобр.строит.мат-ов</t>
  </si>
  <si>
    <t>ремонт крыши</t>
  </si>
  <si>
    <t>810000</t>
  </si>
  <si>
    <t>Показатели по поступлениям и выплатам учреждения 
на (дата составления плана) на 2021 год</t>
  </si>
  <si>
    <t>Дата составления: 27 декабря 2018 года</t>
  </si>
  <si>
    <t>на 2019 год и на плановый период 2020 и 2021 годов</t>
  </si>
  <si>
    <t>2020 год</t>
  </si>
  <si>
    <t>2021 год</t>
  </si>
  <si>
    <t>Сведения о средствах, поступающих во временное распоряжение учреждения
на 2019 год</t>
  </si>
  <si>
    <t>на 2019 год (очередной финансовый год)</t>
  </si>
  <si>
    <t>на 2020 год (первый год планового периода)</t>
  </si>
  <si>
    <t>на 2021 год (второй год планового периода)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</si>
</sst>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_ ;\-0\ "/>
    <numFmt numFmtId="173" formatCode="#,##0_ ;\-#,##0\ "/>
    <numFmt numFmtId="174" formatCode="#,##0.00_ ;\-#,##0.00\ "/>
    <numFmt numFmtId="175" formatCode="0.00_ ;\-0.00\ "/>
    <numFmt numFmtId="176" formatCode="#,##0.000_ ;\-#,##0.0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</numFmts>
  <fonts count="66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Narrow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sz val="7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b/>
      <sz val="12"/>
      <color indexed="18"/>
      <name val="Segoe UI"/>
      <family val="2"/>
    </font>
    <font>
      <sz val="10"/>
      <color indexed="18"/>
      <name val="Segoe U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8"/>
      <color indexed="8"/>
      <name val="Segoe UI"/>
      <family val="2"/>
    </font>
    <font>
      <u val="single"/>
      <sz val="10"/>
      <color indexed="12"/>
      <name val="Segoe UI"/>
      <family val="2"/>
    </font>
    <font>
      <b/>
      <sz val="10"/>
      <color indexed="9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sz val="8"/>
      <color rgb="FF000000"/>
      <name val="Segoe UI"/>
      <family val="2"/>
    </font>
    <font>
      <u val="single"/>
      <sz val="10"/>
      <color theme="10"/>
      <name val="Segoe UI"/>
      <family val="2"/>
    </font>
    <font>
      <b/>
      <sz val="10"/>
      <color rgb="FFFFFFFF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/>
    </border>
    <border>
      <left/>
      <right style="mediumDashDotDot"/>
      <top/>
      <bottom style="mediumDashDotDot"/>
    </border>
    <border>
      <left/>
      <right/>
      <top/>
      <bottom style="mediumDashDotDot"/>
    </border>
    <border>
      <left style="mediumDashDotDot"/>
      <right/>
      <top/>
      <bottom style="mediumDashDotDot"/>
    </border>
    <border>
      <left/>
      <right style="mediumDashDotDot"/>
      <top/>
      <bottom/>
    </border>
    <border>
      <left style="mediumDashDotDot"/>
      <right/>
      <top/>
      <bottom/>
    </border>
    <border>
      <left/>
      <right style="mediumDashDotDot"/>
      <top style="mediumDashDotDot"/>
      <bottom/>
    </border>
    <border>
      <left/>
      <right/>
      <top style="mediumDashDotDot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DashDotDot"/>
      <right/>
      <top style="mediumDashDotDot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0">
      <alignment horizontal="right" vertical="center"/>
      <protection/>
    </xf>
    <xf numFmtId="0" fontId="0" fillId="20" borderId="0">
      <alignment horizontal="left" vertical="center"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7" fillId="28" borderId="1" applyNumberFormat="0" applyAlignment="0" applyProtection="0"/>
    <xf numFmtId="44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9" borderId="7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6" fillId="0" borderId="0">
      <alignment/>
      <protection/>
    </xf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328">
    <xf numFmtId="44" fontId="0" fillId="0" borderId="0" xfId="0" applyNumberFormat="1" applyFont="1" applyFill="1" applyAlignment="1">
      <alignment vertical="top" wrapText="1"/>
    </xf>
    <xf numFmtId="44" fontId="2" fillId="0" borderId="0" xfId="0" applyNumberFormat="1" applyFont="1" applyFill="1" applyAlignment="1">
      <alignment vertical="top" wrapText="1"/>
    </xf>
    <xf numFmtId="44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44" fontId="61" fillId="0" borderId="0" xfId="0" applyNumberFormat="1" applyFont="1" applyFill="1" applyAlignment="1">
      <alignment vertical="top" wrapText="1"/>
    </xf>
    <xf numFmtId="0" fontId="61" fillId="0" borderId="11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vertical="center" wrapText="1"/>
    </xf>
    <xf numFmtId="0" fontId="61" fillId="0" borderId="12" xfId="0" applyNumberFormat="1" applyFont="1" applyFill="1" applyBorder="1" applyAlignment="1">
      <alignment horizontal="left" vertical="center" wrapText="1" indent="2"/>
    </xf>
    <xf numFmtId="4" fontId="61" fillId="0" borderId="12" xfId="0" applyNumberFormat="1" applyFont="1" applyFill="1" applyBorder="1" applyAlignment="1">
      <alignment vertical="center" wrapText="1"/>
    </xf>
    <xf numFmtId="0" fontId="62" fillId="0" borderId="13" xfId="0" applyNumberFormat="1" applyFont="1" applyFill="1" applyBorder="1" applyAlignment="1">
      <alignment horizontal="center" vertical="center" wrapText="1"/>
    </xf>
    <xf numFmtId="0" fontId="61" fillId="0" borderId="13" xfId="0" applyNumberFormat="1" applyFont="1" applyFill="1" applyBorder="1" applyAlignment="1">
      <alignment vertical="center" wrapText="1"/>
    </xf>
    <xf numFmtId="44" fontId="63" fillId="0" borderId="0" xfId="0" applyNumberFormat="1" applyFont="1" applyFill="1" applyAlignment="1">
      <alignment horizontal="left" vertical="center" wrapText="1"/>
    </xf>
    <xf numFmtId="0" fontId="61" fillId="0" borderId="13" xfId="0" applyNumberFormat="1" applyFont="1" applyFill="1" applyBorder="1" applyAlignment="1">
      <alignment horizontal="center" vertical="center" wrapText="1"/>
    </xf>
    <xf numFmtId="14" fontId="61" fillId="0" borderId="0" xfId="0" applyNumberFormat="1" applyFont="1" applyFill="1" applyAlignment="1">
      <alignment vertical="top" wrapText="1"/>
    </xf>
    <xf numFmtId="0" fontId="61" fillId="0" borderId="13" xfId="0" applyNumberFormat="1" applyFont="1" applyFill="1" applyBorder="1" applyAlignment="1">
      <alignment horizontal="left" vertical="center" wrapText="1" indent="1"/>
    </xf>
    <xf numFmtId="0" fontId="61" fillId="0" borderId="13" xfId="0" applyNumberFormat="1" applyFont="1" applyFill="1" applyBorder="1" applyAlignment="1">
      <alignment horizontal="left" vertical="center" wrapText="1" indent="2"/>
    </xf>
    <xf numFmtId="44" fontId="61" fillId="0" borderId="0" xfId="0" applyNumberFormat="1" applyFont="1" applyFill="1" applyAlignment="1">
      <alignment horizontal="right" vertical="top" wrapText="1"/>
    </xf>
    <xf numFmtId="4" fontId="61" fillId="0" borderId="0" xfId="0" applyNumberFormat="1" applyFont="1" applyFill="1" applyAlignment="1">
      <alignment vertical="center" wrapText="1"/>
    </xf>
    <xf numFmtId="44" fontId="61" fillId="0" borderId="0" xfId="0" applyNumberFormat="1" applyFont="1" applyFill="1" applyAlignment="1">
      <alignment vertical="center" wrapText="1"/>
    </xf>
    <xf numFmtId="44" fontId="61" fillId="0" borderId="0" xfId="0" applyNumberFormat="1" applyFont="1" applyFill="1" applyAlignment="1">
      <alignment horizontal="right" vertical="center" wrapText="1"/>
    </xf>
    <xf numFmtId="0" fontId="61" fillId="0" borderId="12" xfId="0" applyNumberFormat="1" applyFont="1" applyFill="1" applyBorder="1" applyAlignment="1">
      <alignment horizontal="left" vertical="center" wrapText="1"/>
    </xf>
    <xf numFmtId="0" fontId="61" fillId="0" borderId="12" xfId="0" applyNumberFormat="1" applyFont="1" applyFill="1" applyBorder="1" applyAlignment="1">
      <alignment horizontal="left" vertical="center" wrapText="1" indent="4"/>
    </xf>
    <xf numFmtId="0" fontId="61" fillId="0" borderId="12" xfId="0" applyNumberFormat="1" applyFont="1" applyFill="1" applyBorder="1" applyAlignment="1">
      <alignment horizontal="left" vertical="center" wrapText="1" indent="5"/>
    </xf>
    <xf numFmtId="0" fontId="62" fillId="0" borderId="12" xfId="0" applyNumberFormat="1" applyFont="1" applyFill="1" applyBorder="1" applyAlignment="1">
      <alignment vertical="center" wrapText="1"/>
    </xf>
    <xf numFmtId="0" fontId="61" fillId="0" borderId="14" xfId="0" applyNumberFormat="1" applyFont="1" applyFill="1" applyBorder="1" applyAlignment="1">
      <alignment horizontal="center" vertical="center" wrapText="1"/>
    </xf>
    <xf numFmtId="0" fontId="61" fillId="0" borderId="15" xfId="0" applyNumberFormat="1" applyFont="1" applyFill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horizontal="center" vertical="center" wrapText="1"/>
    </xf>
    <xf numFmtId="44" fontId="61" fillId="0" borderId="11" xfId="0" applyNumberFormat="1" applyFont="1" applyFill="1" applyBorder="1" applyAlignment="1">
      <alignment vertical="center" wrapText="1"/>
    </xf>
    <xf numFmtId="44" fontId="61" fillId="0" borderId="11" xfId="0" applyNumberFormat="1" applyFont="1" applyFill="1" applyBorder="1" applyAlignment="1" quotePrefix="1">
      <alignment vertical="center" wrapText="1"/>
    </xf>
    <xf numFmtId="44" fontId="61" fillId="0" borderId="11" xfId="0" applyNumberFormat="1" applyFont="1" applyFill="1" applyBorder="1" applyAlignment="1" quotePrefix="1">
      <alignment horizontal="center" vertical="center" wrapText="1"/>
    </xf>
    <xf numFmtId="44" fontId="61" fillId="0" borderId="11" xfId="0" applyNumberFormat="1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vertical="center" wrapText="1"/>
    </xf>
    <xf numFmtId="49" fontId="62" fillId="0" borderId="0" xfId="0" applyNumberFormat="1" applyFont="1" applyFill="1" applyAlignment="1">
      <alignment horizontal="left" vertical="center" wrapText="1"/>
    </xf>
    <xf numFmtId="0" fontId="61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61" fillId="0" borderId="11" xfId="0" applyNumberFormat="1" applyFont="1" applyFill="1" applyBorder="1" applyAlignment="1">
      <alignment horizontal="left" vertical="center"/>
    </xf>
    <xf numFmtId="44" fontId="61" fillId="0" borderId="11" xfId="0" applyNumberFormat="1" applyFont="1" applyFill="1" applyBorder="1" applyAlignment="1">
      <alignment vertical="top" wrapText="1"/>
    </xf>
    <xf numFmtId="44" fontId="63" fillId="0" borderId="11" xfId="0" applyNumberFormat="1" applyFont="1" applyFill="1" applyBorder="1" applyAlignment="1">
      <alignment horizontal="center" vertical="center" wrapText="1"/>
    </xf>
    <xf numFmtId="44" fontId="61" fillId="0" borderId="0" xfId="0" applyNumberFormat="1" applyFont="1" applyFill="1" applyAlignment="1">
      <alignment vertical="top"/>
    </xf>
    <xf numFmtId="172" fontId="61" fillId="0" borderId="11" xfId="0" applyNumberFormat="1" applyFont="1" applyFill="1" applyBorder="1" applyAlignment="1">
      <alignment horizontal="center" vertical="top"/>
    </xf>
    <xf numFmtId="44" fontId="61" fillId="0" borderId="11" xfId="0" applyNumberFormat="1" applyFont="1" applyFill="1" applyBorder="1" applyAlignment="1">
      <alignment vertical="top"/>
    </xf>
    <xf numFmtId="44" fontId="61" fillId="0" borderId="17" xfId="0" applyNumberFormat="1" applyFont="1" applyFill="1" applyBorder="1" applyAlignment="1">
      <alignment vertical="top"/>
    </xf>
    <xf numFmtId="172" fontId="61" fillId="0" borderId="11" xfId="0" applyNumberFormat="1" applyFont="1" applyFill="1" applyBorder="1" applyAlignment="1">
      <alignment horizontal="center" vertical="center"/>
    </xf>
    <xf numFmtId="49" fontId="61" fillId="0" borderId="11" xfId="0" applyNumberFormat="1" applyFont="1" applyFill="1" applyBorder="1" applyAlignment="1">
      <alignment horizontal="left" vertical="center" wrapText="1" indent="1"/>
    </xf>
    <xf numFmtId="49" fontId="61" fillId="0" borderId="11" xfId="0" applyNumberFormat="1" applyFont="1" applyFill="1" applyBorder="1" applyAlignment="1">
      <alignment horizontal="left" vertical="center" wrapText="1" indent="2"/>
    </xf>
    <xf numFmtId="49" fontId="61" fillId="0" borderId="17" xfId="0" applyNumberFormat="1" applyFont="1" applyFill="1" applyBorder="1" applyAlignment="1">
      <alignment/>
    </xf>
    <xf numFmtId="44" fontId="61" fillId="0" borderId="11" xfId="0" applyNumberFormat="1" applyFont="1" applyFill="1" applyBorder="1" applyAlignment="1">
      <alignment horizontal="center" vertical="center"/>
    </xf>
    <xf numFmtId="172" fontId="62" fillId="0" borderId="11" xfId="0" applyNumberFormat="1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vertical="center" wrapText="1"/>
    </xf>
    <xf numFmtId="44" fontId="62" fillId="0" borderId="11" xfId="0" applyNumberFormat="1" applyFont="1" applyFill="1" applyBorder="1" applyAlignment="1">
      <alignment vertical="top"/>
    </xf>
    <xf numFmtId="49" fontId="61" fillId="0" borderId="11" xfId="0" applyNumberFormat="1" applyFont="1" applyFill="1" applyBorder="1" applyAlignment="1">
      <alignment horizontal="left" vertical="center" wrapText="1" indent="3"/>
    </xf>
    <xf numFmtId="49" fontId="61" fillId="0" borderId="11" xfId="0" applyNumberFormat="1" applyFont="1" applyFill="1" applyBorder="1" applyAlignment="1">
      <alignment horizontal="left" vertical="center" wrapText="1"/>
    </xf>
    <xf numFmtId="49" fontId="62" fillId="0" borderId="11" xfId="0" applyNumberFormat="1" applyFont="1" applyFill="1" applyBorder="1" applyAlignment="1">
      <alignment horizontal="left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49" fontId="61" fillId="0" borderId="17" xfId="0" applyNumberFormat="1" applyFont="1" applyFill="1" applyBorder="1" applyAlignment="1">
      <alignment horizontal="left"/>
    </xf>
    <xf numFmtId="0" fontId="7" fillId="0" borderId="0" xfId="55" applyNumberFormat="1" applyFont="1" applyBorder="1" applyAlignment="1">
      <alignment horizontal="left"/>
      <protection/>
    </xf>
    <xf numFmtId="0" fontId="8" fillId="0" borderId="0" xfId="55" applyNumberFormat="1" applyFont="1" applyBorder="1" applyAlignment="1">
      <alignment horizontal="left"/>
      <protection/>
    </xf>
    <xf numFmtId="0" fontId="9" fillId="0" borderId="0" xfId="55" applyNumberFormat="1" applyFont="1" applyBorder="1" applyAlignment="1">
      <alignment horizontal="left"/>
      <protection/>
    </xf>
    <xf numFmtId="0" fontId="9" fillId="0" borderId="18" xfId="55" applyNumberFormat="1" applyFont="1" applyBorder="1" applyAlignment="1">
      <alignment horizontal="left"/>
      <protection/>
    </xf>
    <xf numFmtId="0" fontId="9" fillId="0" borderId="19" xfId="55" applyNumberFormat="1" applyFont="1" applyBorder="1" applyAlignment="1">
      <alignment horizontal="left"/>
      <protection/>
    </xf>
    <xf numFmtId="0" fontId="9" fillId="0" borderId="20" xfId="55" applyNumberFormat="1" applyFont="1" applyBorder="1" applyAlignment="1">
      <alignment horizontal="left"/>
      <protection/>
    </xf>
    <xf numFmtId="0" fontId="8" fillId="0" borderId="21" xfId="55" applyNumberFormat="1" applyFont="1" applyBorder="1" applyAlignment="1">
      <alignment horizontal="left"/>
      <protection/>
    </xf>
    <xf numFmtId="0" fontId="7" fillId="0" borderId="22" xfId="55" applyNumberFormat="1" applyFont="1" applyBorder="1" applyAlignment="1">
      <alignment horizontal="left"/>
      <protection/>
    </xf>
    <xf numFmtId="0" fontId="9" fillId="0" borderId="0" xfId="55" applyNumberFormat="1" applyFont="1" applyBorder="1" applyAlignment="1">
      <alignment horizontal="left" vertical="top"/>
      <protection/>
    </xf>
    <xf numFmtId="0" fontId="10" fillId="0" borderId="21" xfId="55" applyNumberFormat="1" applyFont="1" applyBorder="1" applyAlignment="1">
      <alignment horizontal="center"/>
      <protection/>
    </xf>
    <xf numFmtId="0" fontId="10" fillId="0" borderId="0" xfId="55" applyNumberFormat="1" applyFont="1" applyBorder="1" applyAlignment="1">
      <alignment horizontal="center"/>
      <protection/>
    </xf>
    <xf numFmtId="0" fontId="10" fillId="0" borderId="23" xfId="55" applyNumberFormat="1" applyFont="1" applyBorder="1" applyAlignment="1">
      <alignment horizontal="center"/>
      <protection/>
    </xf>
    <xf numFmtId="0" fontId="10" fillId="0" borderId="24" xfId="55" applyNumberFormat="1" applyFont="1" applyBorder="1" applyAlignment="1">
      <alignment horizontal="center"/>
      <protection/>
    </xf>
    <xf numFmtId="0" fontId="8" fillId="0" borderId="0" xfId="55" applyNumberFormat="1" applyFont="1" applyBorder="1" applyAlignment="1">
      <alignment horizontal="right"/>
      <protection/>
    </xf>
    <xf numFmtId="0" fontId="8" fillId="0" borderId="0" xfId="55" applyNumberFormat="1" applyFont="1" applyBorder="1" applyAlignment="1">
      <alignment horizontal="left" vertical="center"/>
      <protection/>
    </xf>
    <xf numFmtId="0" fontId="8" fillId="0" borderId="0" xfId="55" applyNumberFormat="1" applyFont="1" applyBorder="1" applyAlignment="1">
      <alignment horizontal="right" vertical="center"/>
      <protection/>
    </xf>
    <xf numFmtId="0" fontId="8" fillId="0" borderId="25" xfId="55" applyNumberFormat="1" applyFont="1" applyBorder="1" applyAlignment="1">
      <alignment horizontal="left" vertical="top"/>
      <protection/>
    </xf>
    <xf numFmtId="0" fontId="8" fillId="0" borderId="17" xfId="55" applyNumberFormat="1" applyFont="1" applyBorder="1" applyAlignment="1">
      <alignment horizontal="left" vertical="top"/>
      <protection/>
    </xf>
    <xf numFmtId="0" fontId="8" fillId="0" borderId="26" xfId="55" applyNumberFormat="1" applyFont="1" applyBorder="1" applyAlignment="1">
      <alignment horizontal="left" vertical="top"/>
      <protection/>
    </xf>
    <xf numFmtId="0" fontId="8" fillId="0" borderId="27" xfId="55" applyNumberFormat="1" applyFont="1" applyBorder="1" applyAlignment="1">
      <alignment horizontal="left"/>
      <protection/>
    </xf>
    <xf numFmtId="0" fontId="8" fillId="0" borderId="28" xfId="55" applyNumberFormat="1" applyFont="1" applyBorder="1" applyAlignment="1">
      <alignment horizontal="left"/>
      <protection/>
    </xf>
    <xf numFmtId="49" fontId="7" fillId="0" borderId="0" xfId="55" applyNumberFormat="1" applyFont="1" applyBorder="1" applyAlignment="1">
      <alignment horizontal="center" vertical="center"/>
      <protection/>
    </xf>
    <xf numFmtId="0" fontId="8" fillId="0" borderId="0" xfId="55" applyNumberFormat="1" applyFont="1" applyBorder="1" applyAlignment="1">
      <alignment horizontal="center" vertical="center"/>
      <protection/>
    </xf>
    <xf numFmtId="0" fontId="8" fillId="0" borderId="0" xfId="55" applyNumberFormat="1" applyFont="1" applyBorder="1" applyAlignment="1">
      <alignment horizontal="left" wrapText="1"/>
      <protection/>
    </xf>
    <xf numFmtId="0" fontId="8" fillId="0" borderId="0" xfId="55" applyNumberFormat="1" applyFont="1" applyBorder="1" applyAlignment="1">
      <alignment horizontal="center" vertical="top"/>
      <protection/>
    </xf>
    <xf numFmtId="49" fontId="9" fillId="0" borderId="0" xfId="55" applyNumberFormat="1" applyFont="1" applyBorder="1" applyAlignment="1">
      <alignment horizontal="center" vertical="center"/>
      <protection/>
    </xf>
    <xf numFmtId="0" fontId="9" fillId="0" borderId="0" xfId="55" applyNumberFormat="1" applyFont="1" applyBorder="1" applyAlignment="1">
      <alignment horizontal="left" vertical="center"/>
      <protection/>
    </xf>
    <xf numFmtId="0" fontId="9" fillId="0" borderId="0" xfId="55" applyNumberFormat="1" applyFont="1" applyBorder="1" applyAlignment="1">
      <alignment horizontal="right" vertical="center"/>
      <protection/>
    </xf>
    <xf numFmtId="0" fontId="9" fillId="0" borderId="0" xfId="55" applyNumberFormat="1" applyFont="1" applyBorder="1" applyAlignment="1">
      <alignment horizontal="center" vertical="center"/>
      <protection/>
    </xf>
    <xf numFmtId="0" fontId="12" fillId="0" borderId="0" xfId="55" applyNumberFormat="1" applyFont="1" applyBorder="1" applyAlignment="1">
      <alignment horizontal="left"/>
      <protection/>
    </xf>
    <xf numFmtId="0" fontId="13" fillId="0" borderId="0" xfId="55" applyNumberFormat="1" applyFont="1" applyBorder="1" applyAlignment="1">
      <alignment horizontal="left" vertical="center"/>
      <protection/>
    </xf>
    <xf numFmtId="0" fontId="13" fillId="0" borderId="0" xfId="55" applyNumberFormat="1" applyFont="1" applyBorder="1" applyAlignment="1">
      <alignment horizontal="left"/>
      <protection/>
    </xf>
    <xf numFmtId="0" fontId="13" fillId="0" borderId="0" xfId="55" applyNumberFormat="1" applyFont="1" applyBorder="1" applyAlignment="1">
      <alignment horizontal="right"/>
      <protection/>
    </xf>
    <xf numFmtId="0" fontId="13" fillId="0" borderId="0" xfId="55" applyNumberFormat="1" applyFont="1" applyFill="1" applyBorder="1" applyAlignment="1">
      <alignment horizontal="left"/>
      <protection/>
    </xf>
    <xf numFmtId="0" fontId="14" fillId="0" borderId="0" xfId="55" applyNumberFormat="1" applyFont="1" applyBorder="1" applyAlignment="1">
      <alignment horizontal="left"/>
      <protection/>
    </xf>
    <xf numFmtId="0" fontId="9" fillId="0" borderId="0" xfId="55" applyNumberFormat="1" applyFont="1" applyBorder="1" applyAlignment="1">
      <alignment horizontal="center" vertical="top"/>
      <protection/>
    </xf>
    <xf numFmtId="0" fontId="8" fillId="0" borderId="0" xfId="55" applyNumberFormat="1" applyFont="1" applyBorder="1" applyAlignment="1">
      <alignment horizontal="center"/>
      <protection/>
    </xf>
    <xf numFmtId="0" fontId="16" fillId="0" borderId="0" xfId="55" applyNumberFormat="1" applyFont="1" applyBorder="1" applyAlignment="1">
      <alignment horizontal="left"/>
      <protection/>
    </xf>
    <xf numFmtId="44" fontId="18" fillId="0" borderId="0" xfId="0" applyNumberFormat="1" applyFont="1" applyFill="1" applyAlignment="1">
      <alignment vertical="top" wrapText="1"/>
    </xf>
    <xf numFmtId="49" fontId="64" fillId="0" borderId="0" xfId="44" applyNumberFormat="1" applyFont="1" applyFill="1" applyAlignment="1" quotePrefix="1">
      <alignment vertical="top" wrapText="1"/>
    </xf>
    <xf numFmtId="49" fontId="18" fillId="0" borderId="0" xfId="0" applyNumberFormat="1" applyFont="1" applyFill="1" applyAlignment="1">
      <alignment vertical="top" wrapText="1"/>
    </xf>
    <xf numFmtId="49" fontId="17" fillId="0" borderId="0" xfId="0" applyNumberFormat="1" applyFont="1" applyFill="1" applyAlignment="1">
      <alignment vertical="center" wrapText="1"/>
    </xf>
    <xf numFmtId="44" fontId="63" fillId="0" borderId="0" xfId="0" applyNumberFormat="1" applyFont="1" applyFill="1" applyAlignment="1">
      <alignment horizontal="center" vertical="center" wrapText="1"/>
    </xf>
    <xf numFmtId="44" fontId="63" fillId="0" borderId="11" xfId="0" applyNumberFormat="1" applyFont="1" applyFill="1" applyBorder="1" applyAlignment="1">
      <alignment vertical="top" wrapText="1"/>
    </xf>
    <xf numFmtId="0" fontId="63" fillId="0" borderId="11" xfId="0" applyNumberFormat="1" applyFont="1" applyFill="1" applyBorder="1" applyAlignment="1">
      <alignment horizontal="center" vertical="center" wrapText="1"/>
    </xf>
    <xf numFmtId="173" fontId="61" fillId="0" borderId="11" xfId="0" applyNumberFormat="1" applyFont="1" applyFill="1" applyBorder="1" applyAlignment="1">
      <alignment vertical="top"/>
    </xf>
    <xf numFmtId="174" fontId="61" fillId="0" borderId="11" xfId="0" applyNumberFormat="1" applyFont="1" applyFill="1" applyBorder="1" applyAlignment="1">
      <alignment vertical="top"/>
    </xf>
    <xf numFmtId="173" fontId="61" fillId="0" borderId="17" xfId="0" applyNumberFormat="1" applyFont="1" applyFill="1" applyBorder="1" applyAlignment="1">
      <alignment vertical="top"/>
    </xf>
    <xf numFmtId="44" fontId="61" fillId="0" borderId="11" xfId="0" applyNumberFormat="1" applyFont="1" applyFill="1" applyBorder="1" applyAlignment="1">
      <alignment horizontal="center" vertical="center"/>
    </xf>
    <xf numFmtId="44" fontId="61" fillId="0" borderId="11" xfId="0" applyNumberFormat="1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vertical="top" wrapText="1"/>
    </xf>
    <xf numFmtId="0" fontId="61" fillId="0" borderId="12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1" fontId="61" fillId="0" borderId="11" xfId="0" applyNumberFormat="1" applyFont="1" applyFill="1" applyBorder="1" applyAlignment="1">
      <alignment vertical="top"/>
    </xf>
    <xf numFmtId="44" fontId="62" fillId="0" borderId="29" xfId="0" applyNumberFormat="1" applyFont="1" applyFill="1" applyBorder="1" applyAlignment="1">
      <alignment horizontal="center" vertical="top"/>
    </xf>
    <xf numFmtId="44" fontId="61" fillId="0" borderId="29" xfId="0" applyNumberFormat="1" applyFont="1" applyFill="1" applyBorder="1" applyAlignment="1">
      <alignment horizontal="center" vertical="center"/>
    </xf>
    <xf numFmtId="44" fontId="61" fillId="0" borderId="29" xfId="0" applyNumberFormat="1" applyFont="1" applyFill="1" applyBorder="1" applyAlignment="1">
      <alignment vertical="top"/>
    </xf>
    <xf numFmtId="173" fontId="62" fillId="0" borderId="11" xfId="0" applyNumberFormat="1" applyFont="1" applyFill="1" applyBorder="1" applyAlignment="1">
      <alignment vertical="top"/>
    </xf>
    <xf numFmtId="176" fontId="62" fillId="0" borderId="11" xfId="0" applyNumberFormat="1" applyFont="1" applyFill="1" applyBorder="1" applyAlignment="1">
      <alignment vertical="top"/>
    </xf>
    <xf numFmtId="44" fontId="62" fillId="0" borderId="11" xfId="0" applyNumberFormat="1" applyFont="1" applyFill="1" applyBorder="1" applyAlignment="1">
      <alignment horizontal="center" vertical="center"/>
    </xf>
    <xf numFmtId="173" fontId="61" fillId="0" borderId="11" xfId="0" applyNumberFormat="1" applyFont="1" applyFill="1" applyBorder="1" applyAlignment="1">
      <alignment horizontal="left" vertical="top"/>
    </xf>
    <xf numFmtId="173" fontId="61" fillId="0" borderId="11" xfId="0" applyNumberFormat="1" applyFont="1" applyFill="1" applyBorder="1" applyAlignment="1">
      <alignment horizontal="center" vertical="center"/>
    </xf>
    <xf numFmtId="173" fontId="61" fillId="0" borderId="11" xfId="0" applyNumberFormat="1" applyFont="1" applyFill="1" applyBorder="1" applyAlignment="1">
      <alignment horizontal="left" vertical="center"/>
    </xf>
    <xf numFmtId="174" fontId="61" fillId="0" borderId="11" xfId="0" applyNumberFormat="1" applyFont="1" applyFill="1" applyBorder="1" applyAlignment="1">
      <alignment horizontal="left" vertical="top"/>
    </xf>
    <xf numFmtId="49" fontId="62" fillId="0" borderId="11" xfId="0" applyNumberFormat="1" applyFont="1" applyFill="1" applyBorder="1" applyAlignment="1">
      <alignment horizontal="center" vertical="center"/>
    </xf>
    <xf numFmtId="2" fontId="61" fillId="0" borderId="11" xfId="0" applyNumberFormat="1" applyFont="1" applyFill="1" applyBorder="1" applyAlignment="1">
      <alignment horizontal="center" vertical="center"/>
    </xf>
    <xf numFmtId="2" fontId="61" fillId="0" borderId="11" xfId="0" applyNumberFormat="1" applyFont="1" applyFill="1" applyBorder="1" applyAlignment="1">
      <alignment horizontal="center" vertical="center" wrapText="1"/>
    </xf>
    <xf numFmtId="1" fontId="61" fillId="0" borderId="11" xfId="0" applyNumberFormat="1" applyFont="1" applyFill="1" applyBorder="1" applyAlignment="1">
      <alignment horizontal="center" vertical="center"/>
    </xf>
    <xf numFmtId="1" fontId="61" fillId="0" borderId="11" xfId="0" applyNumberFormat="1" applyFont="1" applyFill="1" applyBorder="1" applyAlignment="1">
      <alignment horizontal="center" vertical="center" wrapText="1"/>
    </xf>
    <xf numFmtId="174" fontId="61" fillId="0" borderId="11" xfId="0" applyNumberFormat="1" applyFont="1" applyFill="1" applyBorder="1" applyAlignment="1">
      <alignment horizontal="left" vertical="center"/>
    </xf>
    <xf numFmtId="2" fontId="61" fillId="0" borderId="11" xfId="0" applyNumberFormat="1" applyFont="1" applyFill="1" applyBorder="1" applyAlignment="1">
      <alignment horizontal="left" vertical="center" wrapText="1"/>
    </xf>
    <xf numFmtId="2" fontId="61" fillId="0" borderId="11" xfId="0" applyNumberFormat="1" applyFont="1" applyFill="1" applyBorder="1" applyAlignment="1">
      <alignment horizontal="left" vertical="top"/>
    </xf>
    <xf numFmtId="2" fontId="61" fillId="0" borderId="11" xfId="0" applyNumberFormat="1" applyFont="1" applyFill="1" applyBorder="1" applyAlignment="1">
      <alignment horizontal="left" vertical="center"/>
    </xf>
    <xf numFmtId="173" fontId="61" fillId="0" borderId="30" xfId="0" applyNumberFormat="1" applyFont="1" applyFill="1" applyBorder="1" applyAlignment="1">
      <alignment horizontal="left" vertical="top"/>
    </xf>
    <xf numFmtId="2" fontId="62" fillId="0" borderId="11" xfId="0" applyNumberFormat="1" applyFont="1" applyFill="1" applyBorder="1" applyAlignment="1">
      <alignment horizontal="left" vertical="center"/>
    </xf>
    <xf numFmtId="173" fontId="61" fillId="0" borderId="11" xfId="0" applyNumberFormat="1" applyFont="1" applyFill="1" applyBorder="1" applyAlignment="1">
      <alignment horizontal="left" vertical="center" wrapText="1"/>
    </xf>
    <xf numFmtId="0" fontId="61" fillId="0" borderId="12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44" fontId="61" fillId="0" borderId="11" xfId="0" applyNumberFormat="1" applyFont="1" applyFill="1" applyBorder="1" applyAlignment="1">
      <alignment horizontal="center" vertical="center" wrapText="1"/>
    </xf>
    <xf numFmtId="44" fontId="62" fillId="0" borderId="11" xfId="0" applyNumberFormat="1" applyFont="1" applyFill="1" applyBorder="1" applyAlignment="1">
      <alignment horizontal="center" vertical="center" wrapText="1"/>
    </xf>
    <xf numFmtId="175" fontId="62" fillId="0" borderId="11" xfId="0" applyNumberFormat="1" applyFont="1" applyFill="1" applyBorder="1" applyAlignment="1">
      <alignment horizontal="center" vertical="top"/>
    </xf>
    <xf numFmtId="172" fontId="62" fillId="0" borderId="11" xfId="0" applyNumberFormat="1" applyFont="1" applyFill="1" applyBorder="1" applyAlignment="1">
      <alignment horizontal="center" vertical="top"/>
    </xf>
    <xf numFmtId="9" fontId="63" fillId="0" borderId="11" xfId="59" applyFont="1" applyFill="1" applyBorder="1" applyAlignment="1">
      <alignment vertical="top" wrapText="1"/>
    </xf>
    <xf numFmtId="9" fontId="61" fillId="0" borderId="11" xfId="59" applyFont="1" applyFill="1" applyBorder="1" applyAlignment="1">
      <alignment vertical="top" wrapText="1"/>
    </xf>
    <xf numFmtId="9" fontId="63" fillId="0" borderId="11" xfId="59" applyFont="1" applyFill="1" applyBorder="1" applyAlignment="1">
      <alignment horizontal="center" vertical="center" wrapText="1"/>
    </xf>
    <xf numFmtId="9" fontId="63" fillId="0" borderId="0" xfId="59" applyFont="1" applyFill="1" applyAlignment="1">
      <alignment vertical="top" wrapText="1"/>
    </xf>
    <xf numFmtId="44" fontId="61" fillId="0" borderId="11" xfId="0" applyNumberFormat="1" applyFont="1" applyFill="1" applyBorder="1" applyAlignment="1">
      <alignment horizontal="center" vertical="center"/>
    </xf>
    <xf numFmtId="44" fontId="61" fillId="0" borderId="11" xfId="0" applyNumberFormat="1" applyFont="1" applyFill="1" applyBorder="1" applyAlignment="1">
      <alignment horizontal="center" vertical="center" wrapText="1"/>
    </xf>
    <xf numFmtId="49" fontId="61" fillId="0" borderId="30" xfId="0" applyNumberFormat="1" applyFont="1" applyFill="1" applyBorder="1" applyAlignment="1">
      <alignment horizontal="left" vertical="center" wrapText="1"/>
    </xf>
    <xf numFmtId="2" fontId="62" fillId="0" borderId="11" xfId="0" applyNumberFormat="1" applyFont="1" applyFill="1" applyBorder="1" applyAlignment="1">
      <alignment horizontal="center" vertical="center"/>
    </xf>
    <xf numFmtId="44" fontId="62" fillId="0" borderId="12" xfId="0" applyNumberFormat="1" applyFont="1" applyFill="1" applyBorder="1" applyAlignment="1">
      <alignment vertical="center" wrapText="1"/>
    </xf>
    <xf numFmtId="0" fontId="61" fillId="0" borderId="12" xfId="0" applyNumberFormat="1" applyFont="1" applyFill="1" applyBorder="1" applyAlignment="1">
      <alignment horizontal="center" vertical="center" wrapText="1"/>
    </xf>
    <xf numFmtId="42" fontId="61" fillId="0" borderId="11" xfId="0" applyNumberFormat="1" applyFont="1" applyFill="1" applyBorder="1" applyAlignment="1">
      <alignment vertical="top"/>
    </xf>
    <xf numFmtId="42" fontId="62" fillId="0" borderId="11" xfId="0" applyNumberFormat="1" applyFont="1" applyFill="1" applyBorder="1" applyAlignment="1">
      <alignment vertical="top"/>
    </xf>
    <xf numFmtId="49" fontId="61" fillId="0" borderId="31" xfId="0" applyNumberFormat="1" applyFont="1" applyFill="1" applyBorder="1" applyAlignment="1">
      <alignment horizontal="left" vertical="center" wrapText="1" indent="1"/>
    </xf>
    <xf numFmtId="49" fontId="61" fillId="0" borderId="17" xfId="0" applyNumberFormat="1" applyFont="1" applyFill="1" applyBorder="1" applyAlignment="1">
      <alignment vertical="top"/>
    </xf>
    <xf numFmtId="44" fontId="61" fillId="0" borderId="11" xfId="0" applyNumberFormat="1" applyFont="1" applyFill="1" applyBorder="1" applyAlignment="1">
      <alignment horizontal="center" vertical="center"/>
    </xf>
    <xf numFmtId="44" fontId="61" fillId="0" borderId="11" xfId="0" applyNumberFormat="1" applyFont="1" applyFill="1" applyBorder="1" applyAlignment="1">
      <alignment horizontal="center" vertical="center" wrapText="1"/>
    </xf>
    <xf numFmtId="49" fontId="61" fillId="0" borderId="30" xfId="0" applyNumberFormat="1" applyFont="1" applyFill="1" applyBorder="1" applyAlignment="1">
      <alignment horizontal="center" vertical="center" wrapText="1"/>
    </xf>
    <xf numFmtId="49" fontId="61" fillId="0" borderId="31" xfId="0" applyNumberFormat="1" applyFont="1" applyFill="1" applyBorder="1" applyAlignment="1">
      <alignment vertical="center" wrapText="1"/>
    </xf>
    <xf numFmtId="44" fontId="61" fillId="0" borderId="11" xfId="0" applyNumberFormat="1" applyFont="1" applyFill="1" applyBorder="1" applyAlignment="1">
      <alignment horizontal="center" vertical="center" wrapText="1"/>
    </xf>
    <xf numFmtId="172" fontId="61" fillId="0" borderId="30" xfId="0" applyNumberFormat="1" applyFont="1" applyFill="1" applyBorder="1" applyAlignment="1">
      <alignment horizontal="center" vertical="center"/>
    </xf>
    <xf numFmtId="0" fontId="61" fillId="0" borderId="12" xfId="0" applyNumberFormat="1" applyFont="1" applyFill="1" applyBorder="1" applyAlignment="1">
      <alignment horizontal="center" vertical="center" wrapText="1"/>
    </xf>
    <xf numFmtId="44" fontId="61" fillId="0" borderId="11" xfId="0" applyNumberFormat="1" applyFont="1" applyFill="1" applyBorder="1" applyAlignment="1">
      <alignment horizontal="center" vertical="center"/>
    </xf>
    <xf numFmtId="0" fontId="61" fillId="0" borderId="32" xfId="0" applyNumberFormat="1" applyFont="1" applyFill="1" applyBorder="1" applyAlignment="1">
      <alignment horizontal="center" vertical="center" wrapText="1"/>
    </xf>
    <xf numFmtId="44" fontId="61" fillId="0" borderId="11" xfId="0" applyNumberFormat="1" applyFont="1" applyFill="1" applyBorder="1" applyAlignment="1">
      <alignment horizontal="center" vertical="center" wrapText="1"/>
    </xf>
    <xf numFmtId="181" fontId="62" fillId="0" borderId="11" xfId="0" applyNumberFormat="1" applyFont="1" applyFill="1" applyBorder="1" applyAlignment="1">
      <alignment vertical="top"/>
    </xf>
    <xf numFmtId="49" fontId="61" fillId="0" borderId="0" xfId="0" applyNumberFormat="1" applyFont="1" applyFill="1" applyAlignment="1">
      <alignment vertical="top"/>
    </xf>
    <xf numFmtId="172" fontId="61" fillId="0" borderId="11" xfId="0" applyNumberFormat="1" applyFont="1" applyFill="1" applyBorder="1" applyAlignment="1">
      <alignment horizontal="left" vertical="top"/>
    </xf>
    <xf numFmtId="175" fontId="61" fillId="0" borderId="11" xfId="0" applyNumberFormat="1" applyFont="1" applyFill="1" applyBorder="1" applyAlignment="1">
      <alignment horizontal="center" vertical="top"/>
    </xf>
    <xf numFmtId="49" fontId="61" fillId="0" borderId="33" xfId="0" applyNumberFormat="1" applyFont="1" applyFill="1" applyBorder="1" applyAlignment="1">
      <alignment horizontal="left" vertical="center" wrapText="1"/>
    </xf>
    <xf numFmtId="49" fontId="61" fillId="0" borderId="11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2" fillId="0" borderId="0" xfId="0" applyNumberFormat="1" applyFont="1" applyFill="1" applyAlignment="1">
      <alignment horizontal="center" vertical="center" wrapText="1"/>
    </xf>
    <xf numFmtId="0" fontId="65" fillId="0" borderId="0" xfId="0" applyNumberFormat="1" applyFont="1" applyFill="1" applyAlignment="1">
      <alignment horizontal="left" vertical="center" wrapText="1"/>
    </xf>
    <xf numFmtId="0" fontId="62" fillId="0" borderId="0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1" fillId="0" borderId="14" xfId="0" applyNumberFormat="1" applyFont="1" applyFill="1" applyBorder="1" applyAlignment="1">
      <alignment horizontal="center" vertical="center" wrapText="1"/>
    </xf>
    <xf numFmtId="0" fontId="61" fillId="0" borderId="15" xfId="0" applyNumberFormat="1" applyFont="1" applyFill="1" applyBorder="1" applyAlignment="1">
      <alignment horizontal="center" vertical="center" wrapText="1"/>
    </xf>
    <xf numFmtId="0" fontId="61" fillId="0" borderId="32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Fill="1" applyAlignment="1">
      <alignment horizontal="left" vertical="center" wrapText="1"/>
    </xf>
    <xf numFmtId="0" fontId="61" fillId="0" borderId="11" xfId="0" applyNumberFormat="1" applyFont="1" applyFill="1" applyBorder="1" applyAlignment="1">
      <alignment horizontal="center" vertical="center" wrapText="1"/>
    </xf>
    <xf numFmtId="4" fontId="62" fillId="0" borderId="0" xfId="0" applyNumberFormat="1" applyFont="1" applyFill="1" applyBorder="1" applyAlignment="1">
      <alignment horizontal="center" vertical="center" wrapText="1"/>
    </xf>
    <xf numFmtId="0" fontId="61" fillId="0" borderId="16" xfId="0" applyNumberFormat="1" applyFont="1" applyFill="1" applyBorder="1" applyAlignment="1">
      <alignment horizontal="center" vertical="center" wrapText="1"/>
    </xf>
    <xf numFmtId="0" fontId="61" fillId="0" borderId="34" xfId="0" applyNumberFormat="1" applyFont="1" applyFill="1" applyBorder="1" applyAlignment="1">
      <alignment horizontal="center" vertical="center" wrapText="1"/>
    </xf>
    <xf numFmtId="0" fontId="61" fillId="0" borderId="35" xfId="0" applyNumberFormat="1" applyFont="1" applyFill="1" applyBorder="1" applyAlignment="1">
      <alignment horizontal="center" vertical="center" wrapText="1"/>
    </xf>
    <xf numFmtId="0" fontId="61" fillId="0" borderId="30" xfId="0" applyNumberFormat="1" applyFont="1" applyFill="1" applyBorder="1" applyAlignment="1">
      <alignment horizontal="center" vertical="center" wrapText="1"/>
    </xf>
    <xf numFmtId="0" fontId="61" fillId="0" borderId="33" xfId="0" applyNumberFormat="1" applyFont="1" applyFill="1" applyBorder="1" applyAlignment="1">
      <alignment horizontal="center" vertical="center" wrapText="1"/>
    </xf>
    <xf numFmtId="0" fontId="61" fillId="0" borderId="31" xfId="0" applyNumberFormat="1" applyFont="1" applyFill="1" applyBorder="1" applyAlignment="1">
      <alignment horizontal="center" vertical="center" wrapText="1"/>
    </xf>
    <xf numFmtId="44" fontId="61" fillId="0" borderId="11" xfId="0" applyNumberFormat="1" applyFont="1" applyFill="1" applyBorder="1" applyAlignment="1">
      <alignment horizontal="center" vertical="center" wrapText="1"/>
    </xf>
    <xf numFmtId="44" fontId="62" fillId="0" borderId="30" xfId="0" applyNumberFormat="1" applyFont="1" applyFill="1" applyBorder="1" applyAlignment="1">
      <alignment horizontal="center" vertical="top"/>
    </xf>
    <xf numFmtId="44" fontId="62" fillId="0" borderId="31" xfId="0" applyNumberFormat="1" applyFont="1" applyFill="1" applyBorder="1" applyAlignment="1">
      <alignment horizontal="center" vertical="top"/>
    </xf>
    <xf numFmtId="49" fontId="61" fillId="0" borderId="0" xfId="0" applyNumberFormat="1" applyFont="1" applyFill="1" applyAlignment="1">
      <alignment horizontal="left"/>
    </xf>
    <xf numFmtId="44" fontId="62" fillId="0" borderId="0" xfId="0" applyNumberFormat="1" applyFont="1" applyFill="1" applyAlignment="1">
      <alignment horizontal="center" vertical="center"/>
    </xf>
    <xf numFmtId="44" fontId="62" fillId="0" borderId="17" xfId="0" applyNumberFormat="1" applyFont="1" applyFill="1" applyBorder="1" applyAlignment="1">
      <alignment horizontal="center" vertical="center"/>
    </xf>
    <xf numFmtId="44" fontId="61" fillId="0" borderId="11" xfId="0" applyNumberFormat="1" applyFont="1" applyFill="1" applyBorder="1" applyAlignment="1">
      <alignment horizontal="center" vertical="center"/>
    </xf>
    <xf numFmtId="44" fontId="61" fillId="0" borderId="11" xfId="0" applyNumberFormat="1" applyFont="1" applyFill="1" applyBorder="1" applyAlignment="1">
      <alignment horizontal="center" vertical="top"/>
    </xf>
    <xf numFmtId="44" fontId="62" fillId="0" borderId="17" xfId="0" applyNumberFormat="1" applyFont="1" applyFill="1" applyBorder="1" applyAlignment="1">
      <alignment horizontal="center" vertical="center" wrapText="1"/>
    </xf>
    <xf numFmtId="49" fontId="3" fillId="0" borderId="36" xfId="55" applyNumberFormat="1" applyFont="1" applyFill="1" applyBorder="1" applyAlignment="1">
      <alignment horizontal="center"/>
      <protection/>
    </xf>
    <xf numFmtId="49" fontId="3" fillId="0" borderId="37" xfId="55" applyNumberFormat="1" applyFont="1" applyFill="1" applyBorder="1" applyAlignment="1">
      <alignment horizontal="center"/>
      <protection/>
    </xf>
    <xf numFmtId="49" fontId="3" fillId="0" borderId="38" xfId="55" applyNumberFormat="1" applyFont="1" applyFill="1" applyBorder="1" applyAlignment="1">
      <alignment horizontal="center"/>
      <protection/>
    </xf>
    <xf numFmtId="49" fontId="8" fillId="0" borderId="39" xfId="55" applyNumberFormat="1" applyFont="1" applyFill="1" applyBorder="1" applyAlignment="1">
      <alignment horizontal="center"/>
      <protection/>
    </xf>
    <xf numFmtId="49" fontId="8" fillId="0" borderId="37" xfId="55" applyNumberFormat="1" applyFont="1" applyFill="1" applyBorder="1" applyAlignment="1">
      <alignment horizontal="center"/>
      <protection/>
    </xf>
    <xf numFmtId="49" fontId="8" fillId="0" borderId="38" xfId="55" applyNumberFormat="1" applyFont="1" applyFill="1" applyBorder="1" applyAlignment="1">
      <alignment horizontal="center"/>
      <protection/>
    </xf>
    <xf numFmtId="0" fontId="8" fillId="0" borderId="33" xfId="55" applyNumberFormat="1" applyFont="1" applyFill="1" applyBorder="1" applyAlignment="1">
      <alignment horizontal="center" wrapText="1"/>
      <protection/>
    </xf>
    <xf numFmtId="0" fontId="8" fillId="0" borderId="40" xfId="55" applyNumberFormat="1" applyFont="1" applyFill="1" applyBorder="1" applyAlignment="1">
      <alignment horizontal="center" wrapText="1"/>
      <protection/>
    </xf>
    <xf numFmtId="2" fontId="8" fillId="0" borderId="36" xfId="55" applyNumberFormat="1" applyFont="1" applyFill="1" applyBorder="1" applyAlignment="1">
      <alignment horizontal="center"/>
      <protection/>
    </xf>
    <xf numFmtId="2" fontId="8" fillId="0" borderId="37" xfId="55" applyNumberFormat="1" applyFont="1" applyFill="1" applyBorder="1" applyAlignment="1">
      <alignment horizontal="center"/>
      <protection/>
    </xf>
    <xf numFmtId="2" fontId="8" fillId="0" borderId="38" xfId="55" applyNumberFormat="1" applyFont="1" applyFill="1" applyBorder="1" applyAlignment="1">
      <alignment horizontal="center"/>
      <protection/>
    </xf>
    <xf numFmtId="2" fontId="8" fillId="0" borderId="41" xfId="55" applyNumberFormat="1" applyFont="1" applyFill="1" applyBorder="1" applyAlignment="1">
      <alignment horizontal="center"/>
      <protection/>
    </xf>
    <xf numFmtId="49" fontId="8" fillId="0" borderId="42" xfId="55" applyNumberFormat="1" applyFont="1" applyFill="1" applyBorder="1" applyAlignment="1">
      <alignment horizontal="center"/>
      <protection/>
    </xf>
    <xf numFmtId="2" fontId="8" fillId="0" borderId="42" xfId="55" applyNumberFormat="1" applyFont="1" applyFill="1" applyBorder="1" applyAlignment="1">
      <alignment horizontal="center"/>
      <protection/>
    </xf>
    <xf numFmtId="2" fontId="8" fillId="0" borderId="43" xfId="55" applyNumberFormat="1" applyFont="1" applyFill="1" applyBorder="1" applyAlignment="1">
      <alignment horizontal="center"/>
      <protection/>
    </xf>
    <xf numFmtId="0" fontId="9" fillId="0" borderId="29" xfId="55" applyNumberFormat="1" applyFont="1" applyBorder="1" applyAlignment="1">
      <alignment horizontal="center" vertical="center"/>
      <protection/>
    </xf>
    <xf numFmtId="0" fontId="9" fillId="0" borderId="0" xfId="55" applyNumberFormat="1" applyFont="1" applyBorder="1" applyAlignment="1">
      <alignment horizontal="center" vertical="center"/>
      <protection/>
    </xf>
    <xf numFmtId="0" fontId="8" fillId="0" borderId="31" xfId="55" applyNumberFormat="1" applyFont="1" applyFill="1" applyBorder="1" applyAlignment="1">
      <alignment horizontal="center" wrapText="1"/>
      <protection/>
    </xf>
    <xf numFmtId="0" fontId="8" fillId="0" borderId="11" xfId="55" applyNumberFormat="1" applyFont="1" applyFill="1" applyBorder="1" applyAlignment="1">
      <alignment horizontal="center" wrapText="1"/>
      <protection/>
    </xf>
    <xf numFmtId="0" fontId="8" fillId="0" borderId="30" xfId="55" applyNumberFormat="1" applyFont="1" applyFill="1" applyBorder="1" applyAlignment="1">
      <alignment horizontal="center" wrapText="1"/>
      <protection/>
    </xf>
    <xf numFmtId="49" fontId="8" fillId="0" borderId="44" xfId="55" applyNumberFormat="1" applyFont="1" applyFill="1" applyBorder="1" applyAlignment="1">
      <alignment horizontal="center"/>
      <protection/>
    </xf>
    <xf numFmtId="49" fontId="3" fillId="0" borderId="42" xfId="55" applyNumberFormat="1" applyFont="1" applyFill="1" applyBorder="1" applyAlignment="1">
      <alignment horizontal="center"/>
      <protection/>
    </xf>
    <xf numFmtId="0" fontId="8" fillId="0" borderId="17" xfId="55" applyNumberFormat="1" applyFont="1" applyFill="1" applyBorder="1" applyAlignment="1">
      <alignment horizontal="center"/>
      <protection/>
    </xf>
    <xf numFmtId="0" fontId="8" fillId="0" borderId="0" xfId="55" applyNumberFormat="1" applyFont="1" applyBorder="1" applyAlignment="1">
      <alignment horizontal="right"/>
      <protection/>
    </xf>
    <xf numFmtId="49" fontId="8" fillId="0" borderId="17" xfId="55" applyNumberFormat="1" applyFont="1" applyFill="1" applyBorder="1" applyAlignment="1">
      <alignment horizontal="center"/>
      <protection/>
    </xf>
    <xf numFmtId="0" fontId="8" fillId="0" borderId="0" xfId="55" applyNumberFormat="1" applyFont="1" applyBorder="1" applyAlignment="1">
      <alignment horizontal="left"/>
      <protection/>
    </xf>
    <xf numFmtId="49" fontId="8" fillId="0" borderId="17" xfId="55" applyNumberFormat="1" applyFont="1" applyFill="1" applyBorder="1" applyAlignment="1">
      <alignment horizontal="left"/>
      <protection/>
    </xf>
    <xf numFmtId="0" fontId="10" fillId="0" borderId="22" xfId="55" applyNumberFormat="1" applyFont="1" applyBorder="1" applyAlignment="1">
      <alignment horizontal="center"/>
      <protection/>
    </xf>
    <xf numFmtId="0" fontId="10" fillId="0" borderId="0" xfId="55" applyNumberFormat="1" applyFont="1" applyBorder="1" applyAlignment="1">
      <alignment horizontal="center"/>
      <protection/>
    </xf>
    <xf numFmtId="0" fontId="9" fillId="0" borderId="29" xfId="55" applyNumberFormat="1" applyFont="1" applyBorder="1" applyAlignment="1">
      <alignment horizontal="center" vertical="top"/>
      <protection/>
    </xf>
    <xf numFmtId="0" fontId="9" fillId="0" borderId="0" xfId="55" applyNumberFormat="1" applyFont="1" applyBorder="1" applyAlignment="1">
      <alignment horizontal="center" vertical="top"/>
      <protection/>
    </xf>
    <xf numFmtId="0" fontId="8" fillId="0" borderId="17" xfId="55" applyNumberFormat="1" applyFont="1" applyFill="1" applyBorder="1" applyAlignment="1">
      <alignment horizontal="center" wrapText="1"/>
      <protection/>
    </xf>
    <xf numFmtId="0" fontId="8" fillId="0" borderId="45" xfId="55" applyNumberFormat="1" applyFont="1" applyFill="1" applyBorder="1" applyAlignment="1">
      <alignment horizontal="center"/>
      <protection/>
    </xf>
    <xf numFmtId="0" fontId="8" fillId="0" borderId="46" xfId="55" applyNumberFormat="1" applyFont="1" applyFill="1" applyBorder="1" applyAlignment="1">
      <alignment horizontal="center"/>
      <protection/>
    </xf>
    <xf numFmtId="0" fontId="8" fillId="0" borderId="47" xfId="55" applyNumberFormat="1" applyFont="1" applyFill="1" applyBorder="1" applyAlignment="1">
      <alignment horizontal="center"/>
      <protection/>
    </xf>
    <xf numFmtId="0" fontId="10" fillId="0" borderId="48" xfId="55" applyNumberFormat="1" applyFont="1" applyBorder="1" applyAlignment="1">
      <alignment horizontal="center"/>
      <protection/>
    </xf>
    <xf numFmtId="0" fontId="10" fillId="0" borderId="24" xfId="55" applyNumberFormat="1" applyFont="1" applyBorder="1" applyAlignment="1">
      <alignment horizontal="center"/>
      <protection/>
    </xf>
    <xf numFmtId="0" fontId="8" fillId="0" borderId="49" xfId="55" applyNumberFormat="1" applyFont="1" applyBorder="1" applyAlignment="1">
      <alignment horizontal="center" vertical="top"/>
      <protection/>
    </xf>
    <xf numFmtId="0" fontId="8" fillId="0" borderId="50" xfId="55" applyNumberFormat="1" applyFont="1" applyBorder="1" applyAlignment="1">
      <alignment horizontal="center" vertical="top"/>
      <protection/>
    </xf>
    <xf numFmtId="0" fontId="8" fillId="0" borderId="31" xfId="55" applyNumberFormat="1" applyFont="1" applyBorder="1" applyAlignment="1">
      <alignment horizontal="center" vertical="top"/>
      <protection/>
    </xf>
    <xf numFmtId="0" fontId="8" fillId="0" borderId="11" xfId="55" applyNumberFormat="1" applyFont="1" applyBorder="1" applyAlignment="1">
      <alignment horizontal="center" vertical="top"/>
      <protection/>
    </xf>
    <xf numFmtId="0" fontId="8" fillId="0" borderId="51" xfId="55" applyNumberFormat="1" applyFont="1" applyBorder="1" applyAlignment="1">
      <alignment horizontal="center" vertical="top"/>
      <protection/>
    </xf>
    <xf numFmtId="0" fontId="8" fillId="0" borderId="30" xfId="55" applyNumberFormat="1" applyFont="1" applyBorder="1" applyAlignment="1">
      <alignment horizontal="center" vertical="top"/>
      <protection/>
    </xf>
    <xf numFmtId="0" fontId="8" fillId="0" borderId="33" xfId="55" applyNumberFormat="1" applyFont="1" applyBorder="1" applyAlignment="1">
      <alignment horizontal="center" vertical="top"/>
      <protection/>
    </xf>
    <xf numFmtId="2" fontId="8" fillId="0" borderId="39" xfId="55" applyNumberFormat="1" applyFont="1" applyFill="1" applyBorder="1" applyAlignment="1">
      <alignment horizontal="center" vertical="center"/>
      <protection/>
    </xf>
    <xf numFmtId="2" fontId="8" fillId="0" borderId="37" xfId="55" applyNumberFormat="1" applyFont="1" applyFill="1" applyBorder="1" applyAlignment="1">
      <alignment horizontal="center" vertical="center"/>
      <protection/>
    </xf>
    <xf numFmtId="2" fontId="8" fillId="0" borderId="41" xfId="55" applyNumberFormat="1" applyFont="1" applyFill="1" applyBorder="1" applyAlignment="1">
      <alignment horizontal="center" vertical="center"/>
      <protection/>
    </xf>
    <xf numFmtId="0" fontId="8" fillId="0" borderId="31" xfId="55" applyNumberFormat="1" applyFont="1" applyBorder="1" applyAlignment="1">
      <alignment horizontal="center" vertical="center"/>
      <protection/>
    </xf>
    <xf numFmtId="0" fontId="8" fillId="0" borderId="11" xfId="55" applyNumberFormat="1" applyFont="1" applyBorder="1" applyAlignment="1">
      <alignment horizontal="center" vertical="center"/>
      <protection/>
    </xf>
    <xf numFmtId="0" fontId="8" fillId="0" borderId="11" xfId="55" applyNumberFormat="1" applyFont="1" applyBorder="1" applyAlignment="1">
      <alignment horizontal="center" vertical="center" wrapText="1"/>
      <protection/>
    </xf>
    <xf numFmtId="0" fontId="11" fillId="0" borderId="11" xfId="55" applyNumberFormat="1" applyFont="1" applyBorder="1" applyAlignment="1">
      <alignment horizontal="center" vertical="center" wrapText="1"/>
      <protection/>
    </xf>
    <xf numFmtId="0" fontId="11" fillId="0" borderId="11" xfId="55" applyNumberFormat="1" applyFont="1" applyBorder="1" applyAlignment="1">
      <alignment horizontal="center" vertical="center"/>
      <protection/>
    </xf>
    <xf numFmtId="0" fontId="8" fillId="0" borderId="52" xfId="55" applyNumberFormat="1" applyFont="1" applyBorder="1" applyAlignment="1">
      <alignment horizontal="center"/>
      <protection/>
    </xf>
    <xf numFmtId="0" fontId="8" fillId="0" borderId="29" xfId="55" applyNumberFormat="1" applyFont="1" applyBorder="1" applyAlignment="1">
      <alignment horizontal="center"/>
      <protection/>
    </xf>
    <xf numFmtId="0" fontId="8" fillId="0" borderId="53" xfId="55" applyNumberFormat="1" applyFont="1" applyBorder="1" applyAlignment="1">
      <alignment horizontal="center"/>
      <protection/>
    </xf>
    <xf numFmtId="0" fontId="8" fillId="0" borderId="52" xfId="55" applyNumberFormat="1" applyFont="1" applyBorder="1" applyAlignment="1">
      <alignment horizontal="center" vertical="center" wrapText="1"/>
      <protection/>
    </xf>
    <xf numFmtId="0" fontId="8" fillId="0" borderId="29" xfId="55" applyNumberFormat="1" applyFont="1" applyBorder="1" applyAlignment="1">
      <alignment horizontal="center" vertical="center" wrapText="1"/>
      <protection/>
    </xf>
    <xf numFmtId="0" fontId="8" fillId="0" borderId="53" xfId="55" applyNumberFormat="1" applyFont="1" applyBorder="1" applyAlignment="1">
      <alignment horizontal="center" vertical="center" wrapText="1"/>
      <protection/>
    </xf>
    <xf numFmtId="0" fontId="8" fillId="0" borderId="28" xfId="55" applyNumberFormat="1" applyFont="1" applyBorder="1" applyAlignment="1">
      <alignment horizontal="center" vertical="center" wrapText="1"/>
      <protection/>
    </xf>
    <xf numFmtId="0" fontId="8" fillId="0" borderId="0" xfId="55" applyNumberFormat="1" applyFont="1" applyBorder="1" applyAlignment="1">
      <alignment horizontal="center" vertical="center" wrapText="1"/>
      <protection/>
    </xf>
    <xf numFmtId="0" fontId="8" fillId="0" borderId="27" xfId="55" applyNumberFormat="1" applyFont="1" applyBorder="1" applyAlignment="1">
      <alignment horizontal="center" vertical="center" wrapText="1"/>
      <protection/>
    </xf>
    <xf numFmtId="0" fontId="8" fillId="0" borderId="26" xfId="55" applyNumberFormat="1" applyFont="1" applyBorder="1" applyAlignment="1">
      <alignment horizontal="center" vertical="center" wrapText="1"/>
      <protection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8" fillId="0" borderId="25" xfId="55" applyNumberFormat="1" applyFont="1" applyBorder="1" applyAlignment="1">
      <alignment horizontal="center" vertical="center" wrapText="1"/>
      <protection/>
    </xf>
    <xf numFmtId="0" fontId="8" fillId="0" borderId="52" xfId="55" applyNumberFormat="1" applyFont="1" applyBorder="1" applyAlignment="1">
      <alignment horizontal="center" vertical="center"/>
      <protection/>
    </xf>
    <xf numFmtId="0" fontId="8" fillId="0" borderId="29" xfId="55" applyNumberFormat="1" applyFont="1" applyBorder="1" applyAlignment="1">
      <alignment horizontal="center" vertical="center"/>
      <protection/>
    </xf>
    <xf numFmtId="0" fontId="8" fillId="0" borderId="28" xfId="55" applyNumberFormat="1" applyFont="1" applyBorder="1" applyAlignment="1">
      <alignment horizontal="center" vertical="center"/>
      <protection/>
    </xf>
    <xf numFmtId="0" fontId="8" fillId="0" borderId="0" xfId="55" applyNumberFormat="1" applyFont="1" applyBorder="1" applyAlignment="1">
      <alignment horizontal="center" vertical="center"/>
      <protection/>
    </xf>
    <xf numFmtId="0" fontId="8" fillId="0" borderId="26" xfId="55" applyNumberFormat="1" applyFont="1" applyBorder="1" applyAlignment="1">
      <alignment horizontal="center" vertical="center"/>
      <protection/>
    </xf>
    <xf numFmtId="0" fontId="8" fillId="0" borderId="17" xfId="55" applyNumberFormat="1" applyFont="1" applyBorder="1" applyAlignment="1">
      <alignment horizontal="center" vertical="center"/>
      <protection/>
    </xf>
    <xf numFmtId="0" fontId="8" fillId="0" borderId="28" xfId="55" applyNumberFormat="1" applyFont="1" applyBorder="1" applyAlignment="1">
      <alignment horizontal="center"/>
      <protection/>
    </xf>
    <xf numFmtId="0" fontId="8" fillId="0" borderId="0" xfId="55" applyNumberFormat="1" applyFont="1" applyBorder="1" applyAlignment="1">
      <alignment horizontal="center"/>
      <protection/>
    </xf>
    <xf numFmtId="0" fontId="8" fillId="0" borderId="27" xfId="55" applyNumberFormat="1" applyFont="1" applyBorder="1" applyAlignment="1">
      <alignment horizontal="center"/>
      <protection/>
    </xf>
    <xf numFmtId="0" fontId="8" fillId="0" borderId="0" xfId="55" applyNumberFormat="1" applyFont="1" applyFill="1" applyBorder="1" applyAlignment="1">
      <alignment horizontal="left" wrapText="1"/>
      <protection/>
    </xf>
    <xf numFmtId="0" fontId="8" fillId="0" borderId="17" xfId="55" applyNumberFormat="1" applyFont="1" applyFill="1" applyBorder="1" applyAlignment="1">
      <alignment horizontal="left" wrapText="1"/>
      <protection/>
    </xf>
    <xf numFmtId="49" fontId="8" fillId="0" borderId="54" xfId="55" applyNumberFormat="1" applyFont="1" applyFill="1" applyBorder="1" applyAlignment="1">
      <alignment horizontal="center"/>
      <protection/>
    </xf>
    <xf numFmtId="49" fontId="8" fillId="0" borderId="29" xfId="55" applyNumberFormat="1" applyFont="1" applyFill="1" applyBorder="1" applyAlignment="1">
      <alignment horizontal="center"/>
      <protection/>
    </xf>
    <xf numFmtId="49" fontId="8" fillId="0" borderId="55" xfId="55" applyNumberFormat="1" applyFont="1" applyFill="1" applyBorder="1" applyAlignment="1">
      <alignment horizontal="center"/>
      <protection/>
    </xf>
    <xf numFmtId="49" fontId="8" fillId="0" borderId="56" xfId="55" applyNumberFormat="1" applyFont="1" applyFill="1" applyBorder="1" applyAlignment="1">
      <alignment horizontal="center"/>
      <protection/>
    </xf>
    <xf numFmtId="49" fontId="8" fillId="0" borderId="33" xfId="55" applyNumberFormat="1" applyFont="1" applyFill="1" applyBorder="1" applyAlignment="1">
      <alignment horizontal="center"/>
      <protection/>
    </xf>
    <xf numFmtId="49" fontId="8" fillId="0" borderId="40" xfId="55" applyNumberFormat="1" applyFont="1" applyFill="1" applyBorder="1" applyAlignment="1">
      <alignment horizontal="center"/>
      <protection/>
    </xf>
    <xf numFmtId="49" fontId="8" fillId="0" borderId="57" xfId="55" applyNumberFormat="1" applyFont="1" applyFill="1" applyBorder="1" applyAlignment="1">
      <alignment horizontal="center"/>
      <protection/>
    </xf>
    <xf numFmtId="49" fontId="8" fillId="0" borderId="58" xfId="55" applyNumberFormat="1" applyFont="1" applyFill="1" applyBorder="1" applyAlignment="1">
      <alignment horizontal="center"/>
      <protection/>
    </xf>
    <xf numFmtId="49" fontId="8" fillId="0" borderId="45" xfId="55" applyNumberFormat="1" applyFont="1" applyFill="1" applyBorder="1" applyAlignment="1">
      <alignment horizontal="center"/>
      <protection/>
    </xf>
    <xf numFmtId="49" fontId="8" fillId="0" borderId="46" xfId="55" applyNumberFormat="1" applyFont="1" applyFill="1" applyBorder="1" applyAlignment="1">
      <alignment horizontal="center"/>
      <protection/>
    </xf>
    <xf numFmtId="49" fontId="8" fillId="0" borderId="47" xfId="55" applyNumberFormat="1" applyFont="1" applyFill="1" applyBorder="1" applyAlignment="1">
      <alignment horizontal="center"/>
      <protection/>
    </xf>
    <xf numFmtId="0" fontId="8" fillId="0" borderId="0" xfId="55" applyNumberFormat="1" applyFont="1" applyFill="1" applyBorder="1" applyAlignment="1">
      <alignment horizontal="left"/>
      <protection/>
    </xf>
    <xf numFmtId="0" fontId="8" fillId="0" borderId="17" xfId="55" applyNumberFormat="1" applyFont="1" applyFill="1" applyBorder="1" applyAlignment="1">
      <alignment horizontal="left"/>
      <protection/>
    </xf>
    <xf numFmtId="49" fontId="8" fillId="0" borderId="59" xfId="55" applyNumberFormat="1" applyFont="1" applyFill="1" applyBorder="1" applyAlignment="1">
      <alignment horizontal="center"/>
      <protection/>
    </xf>
    <xf numFmtId="49" fontId="8" fillId="0" borderId="0" xfId="55" applyNumberFormat="1" applyFont="1" applyFill="1" applyBorder="1" applyAlignment="1">
      <alignment horizontal="center"/>
      <protection/>
    </xf>
    <xf numFmtId="49" fontId="8" fillId="0" borderId="60" xfId="55" applyNumberFormat="1" applyFont="1" applyFill="1" applyBorder="1" applyAlignment="1">
      <alignment horizontal="center"/>
      <protection/>
    </xf>
    <xf numFmtId="49" fontId="12" fillId="0" borderId="61" xfId="55" applyNumberFormat="1" applyFont="1" applyFill="1" applyBorder="1" applyAlignment="1">
      <alignment horizontal="center" vertical="center"/>
      <protection/>
    </xf>
    <xf numFmtId="49" fontId="12" fillId="0" borderId="62" xfId="55" applyNumberFormat="1" applyFont="1" applyFill="1" applyBorder="1" applyAlignment="1">
      <alignment horizontal="center" vertical="center"/>
      <protection/>
    </xf>
    <xf numFmtId="49" fontId="12" fillId="0" borderId="63" xfId="55" applyNumberFormat="1" applyFont="1" applyFill="1" applyBorder="1" applyAlignment="1">
      <alignment horizontal="center" vertical="center"/>
      <protection/>
    </xf>
    <xf numFmtId="49" fontId="12" fillId="0" borderId="64" xfId="55" applyNumberFormat="1" applyFont="1" applyFill="1" applyBorder="1" applyAlignment="1">
      <alignment horizontal="center" vertical="center"/>
      <protection/>
    </xf>
    <xf numFmtId="49" fontId="12" fillId="0" borderId="65" xfId="55" applyNumberFormat="1" applyFont="1" applyFill="1" applyBorder="1" applyAlignment="1">
      <alignment horizontal="center" vertical="center"/>
      <protection/>
    </xf>
    <xf numFmtId="49" fontId="12" fillId="0" borderId="66" xfId="55" applyNumberFormat="1" applyFont="1" applyFill="1" applyBorder="1" applyAlignment="1">
      <alignment horizontal="center" vertical="center"/>
      <protection/>
    </xf>
    <xf numFmtId="49" fontId="8" fillId="0" borderId="67" xfId="55" applyNumberFormat="1" applyFont="1" applyFill="1" applyBorder="1" applyAlignment="1">
      <alignment horizontal="center"/>
      <protection/>
    </xf>
    <xf numFmtId="49" fontId="8" fillId="0" borderId="11" xfId="55" applyNumberFormat="1" applyFont="1" applyFill="1" applyBorder="1" applyAlignment="1">
      <alignment horizontal="center"/>
      <protection/>
    </xf>
    <xf numFmtId="49" fontId="8" fillId="0" borderId="68" xfId="55" applyNumberFormat="1" applyFont="1" applyFill="1" applyBorder="1" applyAlignment="1">
      <alignment horizontal="center"/>
      <protection/>
    </xf>
    <xf numFmtId="49" fontId="13" fillId="0" borderId="17" xfId="55" applyNumberFormat="1" applyFont="1" applyFill="1" applyBorder="1" applyAlignment="1">
      <alignment horizontal="left"/>
      <protection/>
    </xf>
    <xf numFmtId="49" fontId="8" fillId="0" borderId="50" xfId="55" applyNumberFormat="1" applyFont="1" applyBorder="1" applyAlignment="1">
      <alignment horizontal="center" vertical="center"/>
      <protection/>
    </xf>
    <xf numFmtId="49" fontId="8" fillId="0" borderId="46" xfId="55" applyNumberFormat="1" applyFont="1" applyBorder="1" applyAlignment="1">
      <alignment horizontal="center" vertical="center"/>
      <protection/>
    </xf>
    <xf numFmtId="49" fontId="8" fillId="0" borderId="69" xfId="55" applyNumberFormat="1" applyFont="1" applyBorder="1" applyAlignment="1">
      <alignment horizontal="center" vertical="center"/>
      <protection/>
    </xf>
    <xf numFmtId="49" fontId="8" fillId="0" borderId="44" xfId="55" applyNumberFormat="1" applyFont="1" applyBorder="1" applyAlignment="1">
      <alignment horizontal="center" vertical="center"/>
      <protection/>
    </xf>
    <xf numFmtId="49" fontId="8" fillId="0" borderId="42" xfId="55" applyNumberFormat="1" applyFont="1" applyBorder="1" applyAlignment="1">
      <alignment horizontal="center" vertical="center"/>
      <protection/>
    </xf>
    <xf numFmtId="49" fontId="8" fillId="0" borderId="43" xfId="55" applyNumberFormat="1" applyFont="1" applyBorder="1" applyAlignment="1">
      <alignment horizontal="center" vertical="center"/>
      <protection/>
    </xf>
    <xf numFmtId="49" fontId="8" fillId="0" borderId="49" xfId="55" applyNumberFormat="1" applyFont="1" applyBorder="1" applyAlignment="1">
      <alignment horizontal="center" vertical="center"/>
      <protection/>
    </xf>
    <xf numFmtId="2" fontId="8" fillId="0" borderId="49" xfId="55" applyNumberFormat="1" applyFont="1" applyFill="1" applyBorder="1" applyAlignment="1">
      <alignment horizontal="center" vertical="center"/>
      <protection/>
    </xf>
    <xf numFmtId="2" fontId="8" fillId="0" borderId="70" xfId="55" applyNumberFormat="1" applyFont="1" applyFill="1" applyBorder="1" applyAlignment="1">
      <alignment horizontal="center" vertical="center"/>
      <protection/>
    </xf>
    <xf numFmtId="2" fontId="8" fillId="0" borderId="45" xfId="55" applyNumberFormat="1" applyFont="1" applyFill="1" applyBorder="1" applyAlignment="1">
      <alignment horizontal="center" vertical="center"/>
      <protection/>
    </xf>
    <xf numFmtId="2" fontId="8" fillId="0" borderId="46" xfId="55" applyNumberFormat="1" applyFont="1" applyFill="1" applyBorder="1" applyAlignment="1">
      <alignment horizontal="center" vertical="center"/>
      <protection/>
    </xf>
    <xf numFmtId="2" fontId="8" fillId="0" borderId="69" xfId="55" applyNumberFormat="1" applyFont="1" applyFill="1" applyBorder="1" applyAlignment="1">
      <alignment horizontal="center" vertical="center"/>
      <protection/>
    </xf>
    <xf numFmtId="2" fontId="8" fillId="0" borderId="11" xfId="55" applyNumberFormat="1" applyFont="1" applyFill="1" applyBorder="1" applyAlignment="1">
      <alignment horizontal="center" vertical="center"/>
      <protection/>
    </xf>
    <xf numFmtId="2" fontId="8" fillId="0" borderId="68" xfId="55" applyNumberFormat="1" applyFont="1" applyFill="1" applyBorder="1" applyAlignment="1">
      <alignment horizontal="center" vertical="center"/>
      <protection/>
    </xf>
    <xf numFmtId="49" fontId="8" fillId="0" borderId="71" xfId="55" applyNumberFormat="1" applyFont="1" applyFill="1" applyBorder="1" applyAlignment="1">
      <alignment horizontal="center"/>
      <protection/>
    </xf>
    <xf numFmtId="49" fontId="8" fillId="0" borderId="72" xfId="55" applyNumberFormat="1" applyFont="1" applyFill="1" applyBorder="1" applyAlignment="1">
      <alignment horizontal="center"/>
      <protection/>
    </xf>
    <xf numFmtId="49" fontId="8" fillId="0" borderId="73" xfId="55" applyNumberFormat="1" applyFont="1" applyFill="1" applyBorder="1" applyAlignment="1">
      <alignment horizontal="center"/>
      <protection/>
    </xf>
    <xf numFmtId="49" fontId="8" fillId="0" borderId="49" xfId="55" applyNumberFormat="1" applyFont="1" applyFill="1" applyBorder="1" applyAlignment="1">
      <alignment horizontal="center" vertical="center"/>
      <protection/>
    </xf>
    <xf numFmtId="49" fontId="3" fillId="0" borderId="49" xfId="55" applyNumberFormat="1" applyFont="1" applyFill="1" applyBorder="1" applyAlignment="1">
      <alignment horizontal="center" vertical="center"/>
      <protection/>
    </xf>
    <xf numFmtId="49" fontId="8" fillId="0" borderId="11" xfId="55" applyNumberFormat="1" applyFont="1" applyFill="1" applyBorder="1" applyAlignment="1">
      <alignment horizontal="center" vertical="center"/>
      <protection/>
    </xf>
    <xf numFmtId="49" fontId="8" fillId="0" borderId="36" xfId="55" applyNumberFormat="1" applyFont="1" applyFill="1" applyBorder="1" applyAlignment="1">
      <alignment horizontal="center"/>
      <protection/>
    </xf>
    <xf numFmtId="0" fontId="15" fillId="0" borderId="0" xfId="55" applyNumberFormat="1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7" xfId="33"/>
    <cellStyle name="S1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12</xdr:col>
      <xdr:colOff>447675</xdr:colOff>
      <xdr:row>38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0" y="9525"/>
          <a:ext cx="10106025" cy="778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zoomScale="115" zoomScaleNormal="115" zoomScalePageLayoutView="0" workbookViewId="0" topLeftCell="A1">
      <selection activeCell="B26" sqref="B26"/>
    </sheetView>
  </sheetViews>
  <sheetFormatPr defaultColWidth="9.33203125" defaultRowHeight="12.75"/>
  <cols>
    <col min="1" max="1" width="33.83203125" style="100" customWidth="1"/>
    <col min="2" max="16384" width="9.33203125" style="98" customWidth="1"/>
  </cols>
  <sheetData>
    <row r="1" ht="21" customHeight="1">
      <c r="A1" s="101" t="s">
        <v>363</v>
      </c>
    </row>
    <row r="2" ht="14.25">
      <c r="A2" s="99" t="s">
        <v>337</v>
      </c>
    </row>
    <row r="3" ht="14.25">
      <c r="A3" s="99" t="s">
        <v>338</v>
      </c>
    </row>
    <row r="4" ht="14.25">
      <c r="A4" s="99" t="s">
        <v>339</v>
      </c>
    </row>
    <row r="5" ht="14.25">
      <c r="A5" s="99" t="s">
        <v>340</v>
      </c>
    </row>
    <row r="6" ht="14.25">
      <c r="A6" s="99" t="s">
        <v>341</v>
      </c>
    </row>
    <row r="7" ht="14.25">
      <c r="A7" s="99" t="s">
        <v>342</v>
      </c>
    </row>
    <row r="8" spans="1:2" ht="14.25">
      <c r="A8" s="99" t="s">
        <v>343</v>
      </c>
      <c r="B8" s="98" t="s">
        <v>364</v>
      </c>
    </row>
    <row r="9" ht="14.25">
      <c r="A9" s="99" t="s">
        <v>344</v>
      </c>
    </row>
    <row r="10" ht="14.25">
      <c r="A10" s="99" t="s">
        <v>345</v>
      </c>
    </row>
    <row r="11" spans="1:2" ht="14.25">
      <c r="A11" s="99" t="s">
        <v>346</v>
      </c>
      <c r="B11" s="98" t="s">
        <v>364</v>
      </c>
    </row>
    <row r="12" spans="1:2" ht="14.25">
      <c r="A12" s="99" t="s">
        <v>347</v>
      </c>
      <c r="B12" s="98" t="s">
        <v>364</v>
      </c>
    </row>
    <row r="13" spans="1:2" ht="14.25">
      <c r="A13" s="99" t="s">
        <v>348</v>
      </c>
      <c r="B13" s="98" t="s">
        <v>364</v>
      </c>
    </row>
    <row r="14" spans="1:2" ht="14.25">
      <c r="A14" s="99" t="s">
        <v>349</v>
      </c>
      <c r="B14" s="98" t="s">
        <v>364</v>
      </c>
    </row>
    <row r="15" spans="1:2" ht="14.25">
      <c r="A15" s="99" t="s">
        <v>350</v>
      </c>
      <c r="B15" s="98" t="s">
        <v>364</v>
      </c>
    </row>
    <row r="16" spans="1:2" ht="14.25">
      <c r="A16" s="99" t="s">
        <v>351</v>
      </c>
      <c r="B16" s="98" t="s">
        <v>364</v>
      </c>
    </row>
    <row r="17" spans="1:2" ht="14.25">
      <c r="A17" s="99" t="s">
        <v>352</v>
      </c>
      <c r="B17" s="98" t="s">
        <v>364</v>
      </c>
    </row>
    <row r="18" spans="1:2" ht="14.25">
      <c r="A18" s="99" t="s">
        <v>353</v>
      </c>
      <c r="B18" s="98" t="s">
        <v>364</v>
      </c>
    </row>
    <row r="19" spans="1:2" ht="14.25">
      <c r="A19" s="99" t="s">
        <v>354</v>
      </c>
      <c r="B19" s="98" t="s">
        <v>364</v>
      </c>
    </row>
    <row r="20" spans="1:2" ht="14.25">
      <c r="A20" s="99" t="s">
        <v>355</v>
      </c>
      <c r="B20" s="98" t="s">
        <v>364</v>
      </c>
    </row>
    <row r="21" spans="1:2" ht="14.25">
      <c r="A21" s="99" t="s">
        <v>356</v>
      </c>
      <c r="B21" s="98" t="s">
        <v>364</v>
      </c>
    </row>
    <row r="22" spans="1:2" ht="14.25">
      <c r="A22" s="99" t="s">
        <v>357</v>
      </c>
      <c r="B22" s="98" t="s">
        <v>364</v>
      </c>
    </row>
    <row r="23" spans="1:2" ht="14.25">
      <c r="A23" s="99" t="s">
        <v>358</v>
      </c>
      <c r="B23" s="98" t="s">
        <v>364</v>
      </c>
    </row>
    <row r="24" spans="1:2" ht="14.25">
      <c r="A24" s="99" t="s">
        <v>359</v>
      </c>
      <c r="B24" s="98" t="s">
        <v>364</v>
      </c>
    </row>
    <row r="25" spans="1:2" ht="14.25">
      <c r="A25" s="99" t="s">
        <v>360</v>
      </c>
      <c r="B25" s="98" t="s">
        <v>364</v>
      </c>
    </row>
    <row r="26" spans="1:2" ht="14.25">
      <c r="A26" s="99" t="s">
        <v>361</v>
      </c>
      <c r="B26" s="98" t="s">
        <v>364</v>
      </c>
    </row>
    <row r="27" ht="14.25">
      <c r="A27" s="99" t="s">
        <v>362</v>
      </c>
    </row>
  </sheetData>
  <sheetProtection/>
  <hyperlinks>
    <hyperlink ref="A2" location="'заголовочная'!A1" display="'заголовочная'!A1"/>
    <hyperlink ref="A3" location="'цели, виды деятельности'!A1" display="'цели, виды деятельности'!A1"/>
    <hyperlink ref="A4" location="'услуги'!A1" display="'услуги'!A1"/>
    <hyperlink ref="A5" location="'балансовая'!A1" display="'балансовая'!A1"/>
    <hyperlink ref="A6" location="'фин. состояние'!A1" display="'фин. состояние'!A1"/>
    <hyperlink ref="A7" location="'поступления и выплаты'!A1" display="'поступления и выплаты'!A1"/>
    <hyperlink ref="A8" location="'закупка ТРУ'!A1" display="'закупка ТРУ'!A1"/>
    <hyperlink ref="A9" location="'временное'!A1" display="'временное'!A1"/>
    <hyperlink ref="A10" location="'справочная'!A1" display="'справочная'!A1"/>
    <hyperlink ref="A11" location="'обоснование (210) 1'!A1" display="'обоснование (210) 1'!A1"/>
    <hyperlink ref="A12" location="'обоснование (210) 2'!A1" display="'обоснование (210) 2'!A1"/>
    <hyperlink ref="A13" location="'обоснование (210) 3'!A1" display="'обоснование (210) 3'!A1"/>
    <hyperlink ref="A14" location="'обоснование (210) 4'!A1" display="'обоснование (210) 4'!A1"/>
    <hyperlink ref="A15" location="'обоснование (220)'!A1" display="'обоснование (220)'!A1"/>
    <hyperlink ref="A16" location="'обоснование (230)'!A1" display="'обоснование (230)'!A1"/>
    <hyperlink ref="A17" location="'обоснование (240)'!A1" display="'обоснование (240)'!A1"/>
    <hyperlink ref="A18" location="'обоснование (250)'!A1" display="'обоснование (250)'!A1"/>
    <hyperlink ref="A19" location="'обоснование (260) 1'!A1" display="'обоснование (260) 1'!A1"/>
    <hyperlink ref="A20" location="'обоснование (260) 2'!A1" display="'обоснование (260) 2'!A1"/>
    <hyperlink ref="A21" location="'обоснование (260) 3'!A1" display="'обоснование (260) 3'!A1"/>
    <hyperlink ref="A22" location="'обоснование (260) 4'!A1" display="'обоснование (260) 4'!A1"/>
    <hyperlink ref="A23" location="'обоснование (260) 5'!A1" display="'обоснование (260) 5'!A1"/>
    <hyperlink ref="A24" location="'обоснование (260) 6'!A1" display="'обоснование (260) 6'!A1"/>
    <hyperlink ref="A25" location="'обоснование (260) 7'!A1" display="'обоснование (260) 7'!A1"/>
    <hyperlink ref="A26" location="'обоснование (260) 8'!A1" display="'обоснование (260) 8'!A1"/>
    <hyperlink ref="A27" location="'сведения о операциях'!A1" display="'сведения о операциях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115" zoomScaleNormal="115" zoomScaleSheetLayoutView="115" zoomScalePageLayoutView="0" workbookViewId="0" topLeftCell="C1">
      <selection activeCell="G9" sqref="G9"/>
    </sheetView>
  </sheetViews>
  <sheetFormatPr defaultColWidth="9.33203125" defaultRowHeight="12.75"/>
  <cols>
    <col min="1" max="1" width="36.5" style="23" customWidth="1"/>
    <col min="2" max="2" width="11.16015625" style="23" customWidth="1"/>
    <col min="3" max="3" width="16.16015625" style="23" customWidth="1"/>
    <col min="4" max="12" width="18" style="23" customWidth="1"/>
    <col min="13" max="16384" width="9.33203125" style="23" customWidth="1"/>
  </cols>
  <sheetData>
    <row r="1" spans="1:12" ht="21.75" customHeight="1">
      <c r="A1" s="22" t="s">
        <v>0</v>
      </c>
      <c r="I1" s="24"/>
      <c r="L1" s="24" t="s">
        <v>161</v>
      </c>
    </row>
    <row r="2" spans="1:12" ht="36" customHeight="1">
      <c r="A2" s="189" t="s">
        <v>147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33.75" customHeight="1">
      <c r="A3" s="184" t="s">
        <v>14</v>
      </c>
      <c r="B3" s="184" t="s">
        <v>15</v>
      </c>
      <c r="C3" s="190" t="s">
        <v>145</v>
      </c>
      <c r="D3" s="188" t="s">
        <v>146</v>
      </c>
      <c r="E3" s="188"/>
      <c r="F3" s="188"/>
      <c r="G3" s="188"/>
      <c r="H3" s="188"/>
      <c r="I3" s="188"/>
      <c r="J3" s="188"/>
      <c r="K3" s="188"/>
      <c r="L3" s="188"/>
    </row>
    <row r="4" spans="1:12" ht="26.25" customHeight="1">
      <c r="A4" s="185"/>
      <c r="B4" s="185" t="s">
        <v>0</v>
      </c>
      <c r="C4" s="191"/>
      <c r="D4" s="188" t="s">
        <v>148</v>
      </c>
      <c r="E4" s="188"/>
      <c r="F4" s="188"/>
      <c r="G4" s="188" t="s">
        <v>9</v>
      </c>
      <c r="H4" s="188"/>
      <c r="I4" s="188"/>
      <c r="J4" s="188"/>
      <c r="K4" s="188"/>
      <c r="L4" s="188"/>
    </row>
    <row r="5" spans="1:12" ht="67.5" customHeight="1">
      <c r="A5" s="185"/>
      <c r="B5" s="185"/>
      <c r="C5" s="191"/>
      <c r="D5" s="188"/>
      <c r="E5" s="188"/>
      <c r="F5" s="188"/>
      <c r="G5" s="188" t="s">
        <v>149</v>
      </c>
      <c r="H5" s="188"/>
      <c r="I5" s="188"/>
      <c r="J5" s="188" t="s">
        <v>150</v>
      </c>
      <c r="K5" s="188"/>
      <c r="L5" s="188"/>
    </row>
    <row r="6" spans="1:12" ht="66.75" customHeight="1">
      <c r="A6" s="186"/>
      <c r="B6" s="186"/>
      <c r="C6" s="192"/>
      <c r="D6" s="164" t="s">
        <v>594</v>
      </c>
      <c r="E6" s="164" t="s">
        <v>595</v>
      </c>
      <c r="F6" s="164" t="s">
        <v>596</v>
      </c>
      <c r="G6" s="164" t="s">
        <v>594</v>
      </c>
      <c r="H6" s="164" t="s">
        <v>595</v>
      </c>
      <c r="I6" s="164" t="s">
        <v>596</v>
      </c>
      <c r="J6" s="164" t="s">
        <v>594</v>
      </c>
      <c r="K6" s="164" t="s">
        <v>595</v>
      </c>
      <c r="L6" s="164" t="s">
        <v>596</v>
      </c>
    </row>
    <row r="7" spans="1:12" ht="20.25" customHeight="1">
      <c r="A7" s="29" t="s">
        <v>25</v>
      </c>
      <c r="B7" s="29" t="s">
        <v>26</v>
      </c>
      <c r="C7" s="29" t="s">
        <v>27</v>
      </c>
      <c r="D7" s="29" t="s">
        <v>28</v>
      </c>
      <c r="E7" s="29" t="s">
        <v>29</v>
      </c>
      <c r="F7" s="29" t="s">
        <v>30</v>
      </c>
      <c r="G7" s="29" t="s">
        <v>31</v>
      </c>
      <c r="H7" s="29" t="s">
        <v>32</v>
      </c>
      <c r="I7" s="29" t="s">
        <v>33</v>
      </c>
      <c r="J7" s="29" t="s">
        <v>151</v>
      </c>
      <c r="K7" s="29" t="s">
        <v>152</v>
      </c>
      <c r="L7" s="29" t="s">
        <v>153</v>
      </c>
    </row>
    <row r="8" spans="1:12" ht="41.25" customHeight="1">
      <c r="A8" s="36" t="s">
        <v>154</v>
      </c>
      <c r="B8" s="34" t="s">
        <v>155</v>
      </c>
      <c r="C8" s="10" t="s">
        <v>36</v>
      </c>
      <c r="D8" s="33"/>
      <c r="E8" s="33"/>
      <c r="F8" s="33"/>
      <c r="G8" s="33"/>
      <c r="H8" s="33"/>
      <c r="I8" s="33"/>
      <c r="J8" s="32"/>
      <c r="K8" s="32"/>
      <c r="L8" s="32"/>
    </row>
    <row r="9" spans="1:12" ht="54" customHeight="1">
      <c r="A9" s="36" t="s">
        <v>156</v>
      </c>
      <c r="B9" s="34" t="s">
        <v>157</v>
      </c>
      <c r="C9" s="10" t="s">
        <v>36</v>
      </c>
      <c r="D9" s="32"/>
      <c r="E9" s="32"/>
      <c r="F9" s="32"/>
      <c r="G9" s="32"/>
      <c r="H9" s="32"/>
      <c r="I9" s="32"/>
      <c r="J9" s="32"/>
      <c r="K9" s="32"/>
      <c r="L9" s="32"/>
    </row>
    <row r="10" spans="1:12" ht="38.25" customHeight="1">
      <c r="A10" s="36" t="s">
        <v>158</v>
      </c>
      <c r="B10" s="34" t="s">
        <v>159</v>
      </c>
      <c r="C10" s="135">
        <v>2018</v>
      </c>
      <c r="D10" s="32">
        <v>6227199.84</v>
      </c>
      <c r="E10" s="32">
        <v>5963164.5</v>
      </c>
      <c r="F10" s="32">
        <v>6017660.5</v>
      </c>
      <c r="G10" s="32">
        <v>0</v>
      </c>
      <c r="H10" s="32">
        <v>0</v>
      </c>
      <c r="I10" s="32">
        <v>0</v>
      </c>
      <c r="J10" s="32">
        <f>D10</f>
        <v>6227199.84</v>
      </c>
      <c r="K10" s="32">
        <f>E10</f>
        <v>5963164.5</v>
      </c>
      <c r="L10" s="32">
        <f>F10</f>
        <v>6017660.5</v>
      </c>
    </row>
    <row r="11" spans="1:12" ht="14.25">
      <c r="A11" s="32" t="s">
        <v>58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4.25">
      <c r="A12" s="32" t="s">
        <v>58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4" spans="1:12" ht="26.25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</row>
    <row r="15" spans="1:12" ht="26.25" customHeight="1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</row>
    <row r="16" spans="1:12" ht="26.25" customHeight="1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</row>
    <row r="17" spans="1:12" ht="26.25" customHeight="1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</row>
    <row r="18" spans="1:12" ht="26.25" customHeight="1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</row>
    <row r="19" spans="1:12" ht="26.2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</row>
  </sheetData>
  <sheetProtection/>
  <autoFilter ref="A7:I7"/>
  <mergeCells count="10">
    <mergeCell ref="A3:A6"/>
    <mergeCell ref="A14:L19"/>
    <mergeCell ref="G5:I5"/>
    <mergeCell ref="J5:L5"/>
    <mergeCell ref="A2:L2"/>
    <mergeCell ref="D3:L3"/>
    <mergeCell ref="G4:L4"/>
    <mergeCell ref="C3:C6"/>
    <mergeCell ref="B3:B6"/>
    <mergeCell ref="D4:F5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="115" zoomScaleNormal="115" zoomScaleSheetLayoutView="115" zoomScalePageLayoutView="0" workbookViewId="0" topLeftCell="A1">
      <selection activeCell="C5" sqref="C5"/>
    </sheetView>
  </sheetViews>
  <sheetFormatPr defaultColWidth="9.33203125" defaultRowHeight="12.75"/>
  <cols>
    <col min="1" max="1" width="47" style="23" customWidth="1"/>
    <col min="2" max="2" width="11.16015625" style="23" customWidth="1"/>
    <col min="3" max="3" width="33.16015625" style="23" customWidth="1"/>
    <col min="4" max="4" width="21" style="23" customWidth="1"/>
    <col min="5" max="16384" width="9.33203125" style="23" customWidth="1"/>
  </cols>
  <sheetData>
    <row r="1" spans="1:3" ht="21.75" customHeight="1">
      <c r="A1" s="22" t="s">
        <v>0</v>
      </c>
      <c r="C1" s="24" t="s">
        <v>169</v>
      </c>
    </row>
    <row r="2" spans="1:4" ht="34.5" customHeight="1">
      <c r="A2" s="189" t="s">
        <v>593</v>
      </c>
      <c r="B2" s="189"/>
      <c r="C2" s="189"/>
      <c r="D2" s="23" t="s">
        <v>174</v>
      </c>
    </row>
    <row r="3" spans="1:3" ht="45.75" customHeight="1">
      <c r="A3" s="29" t="s">
        <v>14</v>
      </c>
      <c r="B3" s="38" t="s">
        <v>15</v>
      </c>
      <c r="C3" s="31" t="s">
        <v>162</v>
      </c>
    </row>
    <row r="4" spans="1:3" ht="20.25" customHeight="1">
      <c r="A4" s="29" t="s">
        <v>25</v>
      </c>
      <c r="B4" s="29" t="s">
        <v>26</v>
      </c>
      <c r="C4" s="30" t="s">
        <v>27</v>
      </c>
    </row>
    <row r="5" spans="1:3" ht="22.5" customHeight="1">
      <c r="A5" s="36" t="s">
        <v>52</v>
      </c>
      <c r="B5" s="34" t="s">
        <v>165</v>
      </c>
      <c r="C5" s="10">
        <v>0</v>
      </c>
    </row>
    <row r="6" spans="1:3" ht="22.5" customHeight="1">
      <c r="A6" s="36" t="s">
        <v>53</v>
      </c>
      <c r="B6" s="34" t="s">
        <v>166</v>
      </c>
      <c r="C6" s="10">
        <v>0</v>
      </c>
    </row>
    <row r="7" spans="1:3" ht="22.5" customHeight="1">
      <c r="A7" s="36" t="s">
        <v>163</v>
      </c>
      <c r="B7" s="34" t="s">
        <v>167</v>
      </c>
      <c r="C7" s="32">
        <v>0</v>
      </c>
    </row>
    <row r="8" spans="1:3" ht="22.5" customHeight="1">
      <c r="A8" s="36" t="s">
        <v>164</v>
      </c>
      <c r="B8" s="34" t="s">
        <v>168</v>
      </c>
      <c r="C8" s="32">
        <v>0</v>
      </c>
    </row>
  </sheetData>
  <sheetProtection/>
  <mergeCells count="1">
    <mergeCell ref="A2:C2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="115" zoomScaleNormal="115" zoomScaleSheetLayoutView="115" zoomScalePageLayoutView="0" workbookViewId="0" topLeftCell="A1">
      <selection activeCell="E4" sqref="E4"/>
    </sheetView>
  </sheetViews>
  <sheetFormatPr defaultColWidth="9.33203125" defaultRowHeight="12.75"/>
  <cols>
    <col min="1" max="1" width="47" style="23" customWidth="1"/>
    <col min="2" max="2" width="11.16015625" style="23" customWidth="1"/>
    <col min="3" max="5" width="26.66015625" style="23" customWidth="1"/>
    <col min="6" max="16384" width="9.33203125" style="23" customWidth="1"/>
  </cols>
  <sheetData>
    <row r="1" spans="1:5" ht="21.75" customHeight="1">
      <c r="A1" s="22" t="s">
        <v>0</v>
      </c>
      <c r="C1" s="24"/>
      <c r="E1" s="24" t="s">
        <v>365</v>
      </c>
    </row>
    <row r="2" spans="1:5" ht="24.75" customHeight="1">
      <c r="A2" s="189" t="s">
        <v>54</v>
      </c>
      <c r="B2" s="189"/>
      <c r="C2" s="189"/>
      <c r="D2" s="189"/>
      <c r="E2" s="189"/>
    </row>
    <row r="3" spans="1:5" ht="34.5" customHeight="1">
      <c r="A3" s="188" t="s">
        <v>14</v>
      </c>
      <c r="B3" s="188" t="s">
        <v>15</v>
      </c>
      <c r="C3" s="193" t="s">
        <v>162</v>
      </c>
      <c r="D3" s="194"/>
      <c r="E3" s="195"/>
    </row>
    <row r="4" spans="1:5" ht="24.75" customHeight="1">
      <c r="A4" s="188"/>
      <c r="B4" s="188"/>
      <c r="C4" s="165" t="s">
        <v>173</v>
      </c>
      <c r="D4" s="165" t="s">
        <v>591</v>
      </c>
      <c r="E4" s="165" t="s">
        <v>592</v>
      </c>
    </row>
    <row r="5" spans="1:5" ht="20.25" customHeight="1">
      <c r="A5" s="8" t="s">
        <v>25</v>
      </c>
      <c r="B5" s="8" t="s">
        <v>26</v>
      </c>
      <c r="C5" s="8">
        <v>3</v>
      </c>
      <c r="D5" s="8">
        <v>4</v>
      </c>
      <c r="E5" s="8">
        <v>5</v>
      </c>
    </row>
    <row r="6" spans="1:5" ht="22.5" customHeight="1">
      <c r="A6" s="36" t="s">
        <v>171</v>
      </c>
      <c r="B6" s="34" t="s">
        <v>165</v>
      </c>
      <c r="C6" s="8">
        <v>0</v>
      </c>
      <c r="D6" s="8">
        <v>0</v>
      </c>
      <c r="E6" s="8">
        <v>0</v>
      </c>
    </row>
    <row r="7" spans="1:5" ht="75.75" customHeight="1">
      <c r="A7" s="36" t="s">
        <v>170</v>
      </c>
      <c r="B7" s="34" t="s">
        <v>166</v>
      </c>
      <c r="C7" s="8">
        <v>0</v>
      </c>
      <c r="D7" s="8">
        <v>0</v>
      </c>
      <c r="E7" s="8">
        <v>0</v>
      </c>
    </row>
    <row r="8" spans="1:5" ht="30" customHeight="1">
      <c r="A8" s="36" t="s">
        <v>172</v>
      </c>
      <c r="B8" s="34" t="s">
        <v>167</v>
      </c>
      <c r="C8" s="8">
        <v>0</v>
      </c>
      <c r="D8" s="8">
        <v>0</v>
      </c>
      <c r="E8" s="8">
        <v>0</v>
      </c>
    </row>
  </sheetData>
  <sheetProtection/>
  <mergeCells count="4">
    <mergeCell ref="A3:A4"/>
    <mergeCell ref="B3:B4"/>
    <mergeCell ref="A2:E2"/>
    <mergeCell ref="C3:E3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="115" zoomScaleNormal="115" zoomScalePageLayoutView="0" workbookViewId="0" topLeftCell="B1">
      <selection activeCell="E98" sqref="E98"/>
    </sheetView>
  </sheetViews>
  <sheetFormatPr defaultColWidth="9.33203125" defaultRowHeight="12.75"/>
  <cols>
    <col min="1" max="1" width="9.33203125" style="43" customWidth="1"/>
    <col min="2" max="2" width="29.83203125" style="43" customWidth="1"/>
    <col min="3" max="3" width="25" style="43" customWidth="1"/>
    <col min="4" max="4" width="14.33203125" style="43" customWidth="1"/>
    <col min="5" max="5" width="20.16015625" style="43" customWidth="1"/>
    <col min="6" max="6" width="14.5" style="43" customWidth="1"/>
    <col min="7" max="7" width="20.16015625" style="43" customWidth="1"/>
    <col min="8" max="8" width="17.16015625" style="43" customWidth="1"/>
    <col min="9" max="9" width="15.83203125" style="43" customWidth="1"/>
    <col min="10" max="10" width="19.5" style="43" customWidth="1"/>
    <col min="11" max="16384" width="9.33203125" style="43" customWidth="1"/>
  </cols>
  <sheetData>
    <row r="1" spans="1:10" ht="24" customHeight="1">
      <c r="A1" s="200" t="s">
        <v>366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6.25" customHeight="1">
      <c r="A2" s="200" t="s">
        <v>216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20.25" customHeight="1">
      <c r="A3" s="199" t="s">
        <v>189</v>
      </c>
      <c r="B3" s="199"/>
      <c r="C3" s="46"/>
      <c r="D3" s="107">
        <v>111</v>
      </c>
      <c r="E3" s="46"/>
      <c r="F3" s="46"/>
      <c r="G3" s="46"/>
      <c r="H3" s="46"/>
      <c r="I3" s="46"/>
      <c r="J3" s="46"/>
    </row>
    <row r="5" spans="1:10" ht="20.25" customHeight="1">
      <c r="A5" s="199" t="s">
        <v>188</v>
      </c>
      <c r="B5" s="199"/>
      <c r="C5" s="199"/>
      <c r="D5" s="46" t="s">
        <v>462</v>
      </c>
      <c r="E5" s="46"/>
      <c r="F5" s="46"/>
      <c r="G5" s="46"/>
      <c r="H5" s="46"/>
      <c r="I5" s="46"/>
      <c r="J5" s="46"/>
    </row>
    <row r="7" spans="1:10" ht="24" customHeight="1">
      <c r="A7" s="201" t="s">
        <v>175</v>
      </c>
      <c r="B7" s="201"/>
      <c r="C7" s="201"/>
      <c r="D7" s="201"/>
      <c r="E7" s="201"/>
      <c r="F7" s="201"/>
      <c r="G7" s="201"/>
      <c r="H7" s="201"/>
      <c r="I7" s="201"/>
      <c r="J7" s="201"/>
    </row>
    <row r="8" spans="1:10" ht="28.5" customHeight="1">
      <c r="A8" s="202" t="s">
        <v>176</v>
      </c>
      <c r="B8" s="196" t="s">
        <v>177</v>
      </c>
      <c r="C8" s="196" t="s">
        <v>178</v>
      </c>
      <c r="D8" s="202" t="s">
        <v>179</v>
      </c>
      <c r="E8" s="202"/>
      <c r="F8" s="202"/>
      <c r="G8" s="202"/>
      <c r="H8" s="196" t="s">
        <v>496</v>
      </c>
      <c r="I8" s="196" t="s">
        <v>184</v>
      </c>
      <c r="J8" s="196" t="s">
        <v>185</v>
      </c>
    </row>
    <row r="9" spans="1:10" ht="14.25">
      <c r="A9" s="202"/>
      <c r="B9" s="196"/>
      <c r="C9" s="196"/>
      <c r="D9" s="202" t="s">
        <v>18</v>
      </c>
      <c r="E9" s="203" t="s">
        <v>19</v>
      </c>
      <c r="F9" s="203"/>
      <c r="G9" s="203"/>
      <c r="H9" s="196"/>
      <c r="I9" s="196"/>
      <c r="J9" s="196"/>
    </row>
    <row r="10" spans="1:10" ht="48.75" customHeight="1">
      <c r="A10" s="202"/>
      <c r="B10" s="196"/>
      <c r="C10" s="196"/>
      <c r="D10" s="202"/>
      <c r="E10" s="160" t="s">
        <v>180</v>
      </c>
      <c r="F10" s="160" t="s">
        <v>181</v>
      </c>
      <c r="G10" s="160" t="s">
        <v>182</v>
      </c>
      <c r="H10" s="196"/>
      <c r="I10" s="196"/>
      <c r="J10" s="196"/>
    </row>
    <row r="11" spans="1:10" ht="14.25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6</v>
      </c>
      <c r="G11" s="44">
        <v>7</v>
      </c>
      <c r="H11" s="44">
        <v>8</v>
      </c>
      <c r="I11" s="44">
        <v>9</v>
      </c>
      <c r="J11" s="44">
        <v>10</v>
      </c>
    </row>
    <row r="12" spans="1:10" ht="14.25">
      <c r="A12" s="45"/>
      <c r="B12" s="160" t="s">
        <v>383</v>
      </c>
      <c r="C12" s="106">
        <v>1</v>
      </c>
      <c r="D12" s="45">
        <f>E12+F12+G12+H12</f>
        <v>39063.45</v>
      </c>
      <c r="E12" s="45">
        <v>22563.45</v>
      </c>
      <c r="F12" s="45">
        <v>1500</v>
      </c>
      <c r="G12" s="45">
        <v>15000</v>
      </c>
      <c r="H12" s="45"/>
      <c r="I12" s="45"/>
      <c r="J12" s="45">
        <f>C12*D12*12</f>
        <v>468761.39999999997</v>
      </c>
    </row>
    <row r="13" spans="1:10" ht="14.25">
      <c r="A13" s="45"/>
      <c r="B13" s="160" t="s">
        <v>421</v>
      </c>
      <c r="C13" s="106">
        <v>1</v>
      </c>
      <c r="D13" s="45">
        <f>E13+F13+G13+H13</f>
        <v>21446.25</v>
      </c>
      <c r="E13" s="45">
        <v>16446.25</v>
      </c>
      <c r="F13" s="45">
        <v>3000</v>
      </c>
      <c r="G13" s="45">
        <v>2000</v>
      </c>
      <c r="H13" s="45"/>
      <c r="I13" s="45"/>
      <c r="J13" s="45">
        <f aca="true" t="shared" si="0" ref="J13:J47">C13*D13*12</f>
        <v>257355</v>
      </c>
    </row>
    <row r="14" spans="1:10" ht="14.25">
      <c r="A14" s="45"/>
      <c r="B14" s="160" t="s">
        <v>422</v>
      </c>
      <c r="C14" s="106">
        <v>0.5</v>
      </c>
      <c r="D14" s="45">
        <f aca="true" t="shared" si="1" ref="D14:D47">E14+F14+G14+H14</f>
        <v>17446.25</v>
      </c>
      <c r="E14" s="45">
        <v>16446.25</v>
      </c>
      <c r="F14" s="45"/>
      <c r="G14" s="45">
        <v>1000</v>
      </c>
      <c r="H14" s="45"/>
      <c r="I14" s="45"/>
      <c r="J14" s="45">
        <f t="shared" si="0"/>
        <v>104677.5</v>
      </c>
    </row>
    <row r="15" spans="1:10" ht="14.25">
      <c r="A15" s="45"/>
      <c r="B15" s="160" t="s">
        <v>423</v>
      </c>
      <c r="C15" s="106">
        <v>1</v>
      </c>
      <c r="D15" s="45">
        <f t="shared" si="1"/>
        <v>22446.25</v>
      </c>
      <c r="E15" s="45">
        <v>16446.25</v>
      </c>
      <c r="F15" s="45"/>
      <c r="G15" s="45">
        <v>6000</v>
      </c>
      <c r="H15" s="45"/>
      <c r="I15" s="45"/>
      <c r="J15" s="45">
        <f t="shared" si="0"/>
        <v>269355</v>
      </c>
    </row>
    <row r="16" spans="1:10" ht="14.25">
      <c r="A16" s="45"/>
      <c r="B16" s="160" t="s">
        <v>420</v>
      </c>
      <c r="C16" s="106">
        <v>2.2</v>
      </c>
      <c r="D16" s="45">
        <f t="shared" si="1"/>
        <v>7920.96</v>
      </c>
      <c r="E16" s="45">
        <v>6420.96</v>
      </c>
      <c r="F16" s="45"/>
      <c r="G16" s="45">
        <v>1500</v>
      </c>
      <c r="H16" s="45"/>
      <c r="I16" s="45"/>
      <c r="J16" s="45">
        <f t="shared" si="0"/>
        <v>209113.344</v>
      </c>
    </row>
    <row r="17" spans="1:10" ht="14.25">
      <c r="A17" s="45"/>
      <c r="B17" s="160" t="s">
        <v>420</v>
      </c>
      <c r="C17" s="106">
        <v>1.2</v>
      </c>
      <c r="D17" s="45">
        <f t="shared" si="1"/>
        <v>10394.32</v>
      </c>
      <c r="E17" s="45">
        <v>6726.72</v>
      </c>
      <c r="F17" s="45">
        <v>2667.6</v>
      </c>
      <c r="G17" s="45">
        <v>1000</v>
      </c>
      <c r="H17" s="45"/>
      <c r="I17" s="45"/>
      <c r="J17" s="45">
        <f t="shared" si="0"/>
        <v>149678.20799999998</v>
      </c>
    </row>
    <row r="18" spans="1:10" ht="14.25">
      <c r="A18" s="45"/>
      <c r="B18" s="160" t="s">
        <v>420</v>
      </c>
      <c r="C18" s="106">
        <v>2.3</v>
      </c>
      <c r="D18" s="45">
        <f t="shared" si="1"/>
        <v>9769.279999999999</v>
      </c>
      <c r="E18" s="45">
        <v>7469.28</v>
      </c>
      <c r="F18" s="45"/>
      <c r="G18" s="45">
        <v>2300</v>
      </c>
      <c r="H18" s="45"/>
      <c r="I18" s="45"/>
      <c r="J18" s="45">
        <f t="shared" si="0"/>
        <v>269632.12799999997</v>
      </c>
    </row>
    <row r="19" spans="1:10" ht="14.25">
      <c r="A19" s="45"/>
      <c r="B19" s="160" t="s">
        <v>420</v>
      </c>
      <c r="C19" s="106">
        <v>1</v>
      </c>
      <c r="D19" s="45">
        <f t="shared" si="1"/>
        <v>10124.96</v>
      </c>
      <c r="E19" s="45">
        <v>7824.96</v>
      </c>
      <c r="F19" s="45"/>
      <c r="G19" s="45">
        <v>2300</v>
      </c>
      <c r="H19" s="45"/>
      <c r="I19" s="45"/>
      <c r="J19" s="45">
        <f t="shared" si="0"/>
        <v>121499.51999999999</v>
      </c>
    </row>
    <row r="20" spans="1:10" ht="14.25">
      <c r="A20" s="45"/>
      <c r="B20" s="160" t="s">
        <v>420</v>
      </c>
      <c r="C20" s="106">
        <v>1.9</v>
      </c>
      <c r="D20" s="45">
        <f t="shared" si="1"/>
        <v>11630.05</v>
      </c>
      <c r="E20" s="45">
        <v>9330.05</v>
      </c>
      <c r="F20" s="45"/>
      <c r="G20" s="45">
        <v>2300</v>
      </c>
      <c r="H20" s="45"/>
      <c r="I20" s="45"/>
      <c r="J20" s="45">
        <f t="shared" si="0"/>
        <v>265165.13999999996</v>
      </c>
    </row>
    <row r="21" spans="1:10" ht="14.25">
      <c r="A21" s="45"/>
      <c r="B21" s="160" t="s">
        <v>420</v>
      </c>
      <c r="C21" s="106">
        <v>2.4</v>
      </c>
      <c r="D21" s="45">
        <f t="shared" si="1"/>
        <v>16575.36</v>
      </c>
      <c r="E21" s="45">
        <v>9603.36</v>
      </c>
      <c r="F21" s="45">
        <v>5472</v>
      </c>
      <c r="G21" s="45">
        <v>1500</v>
      </c>
      <c r="H21" s="45"/>
      <c r="I21" s="45"/>
      <c r="J21" s="45">
        <f t="shared" si="0"/>
        <v>477370.368</v>
      </c>
    </row>
    <row r="22" spans="1:10" ht="14.25">
      <c r="A22" s="45"/>
      <c r="B22" s="160" t="s">
        <v>420</v>
      </c>
      <c r="C22" s="106">
        <v>3.2</v>
      </c>
      <c r="D22" s="45">
        <f t="shared" si="1"/>
        <v>14703.640000000001</v>
      </c>
      <c r="E22" s="45">
        <v>9959.04</v>
      </c>
      <c r="F22" s="45">
        <v>3244.6</v>
      </c>
      <c r="G22" s="45">
        <v>1500</v>
      </c>
      <c r="H22" s="45"/>
      <c r="I22" s="45"/>
      <c r="J22" s="45">
        <f t="shared" si="0"/>
        <v>564619.7760000001</v>
      </c>
    </row>
    <row r="23" spans="1:10" ht="14.25">
      <c r="A23" s="45"/>
      <c r="B23" s="160" t="s">
        <v>420</v>
      </c>
      <c r="C23" s="106">
        <v>9.6</v>
      </c>
      <c r="D23" s="45">
        <f t="shared" si="1"/>
        <v>17333.7</v>
      </c>
      <c r="E23" s="45">
        <v>10314.7</v>
      </c>
      <c r="F23" s="45">
        <v>6019</v>
      </c>
      <c r="G23" s="45">
        <v>1000</v>
      </c>
      <c r="H23" s="45"/>
      <c r="I23" s="45"/>
      <c r="J23" s="45">
        <f t="shared" si="0"/>
        <v>1996842.2399999998</v>
      </c>
    </row>
    <row r="24" spans="1:10" ht="14.25">
      <c r="A24" s="45"/>
      <c r="B24" s="160" t="s">
        <v>420</v>
      </c>
      <c r="C24" s="106">
        <v>19.7</v>
      </c>
      <c r="D24" s="45">
        <f t="shared" si="1"/>
        <v>19747.73</v>
      </c>
      <c r="E24" s="45">
        <v>10670.4</v>
      </c>
      <c r="F24" s="45">
        <v>4707.79</v>
      </c>
      <c r="G24" s="45">
        <v>4369.54</v>
      </c>
      <c r="H24" s="45"/>
      <c r="I24" s="45"/>
      <c r="J24" s="45">
        <f t="shared" si="0"/>
        <v>4668363.3719999995</v>
      </c>
    </row>
    <row r="25" spans="1:10" ht="14.25">
      <c r="A25" s="45"/>
      <c r="B25" s="160" t="s">
        <v>420</v>
      </c>
      <c r="C25" s="106">
        <v>2.5</v>
      </c>
      <c r="D25" s="45">
        <f t="shared" si="1"/>
        <v>16305</v>
      </c>
      <c r="E25" s="45">
        <v>11737.4</v>
      </c>
      <c r="F25" s="45">
        <v>2667.6</v>
      </c>
      <c r="G25" s="45">
        <v>1900</v>
      </c>
      <c r="H25" s="45"/>
      <c r="I25" s="45"/>
      <c r="J25" s="45">
        <f t="shared" si="0"/>
        <v>489150</v>
      </c>
    </row>
    <row r="26" spans="1:10" ht="14.25">
      <c r="A26" s="45"/>
      <c r="B26" s="160" t="s">
        <v>420</v>
      </c>
      <c r="C26" s="106">
        <v>0.1</v>
      </c>
      <c r="D26" s="45">
        <f t="shared" si="1"/>
        <v>11236.93</v>
      </c>
      <c r="E26" s="45">
        <v>8936.93</v>
      </c>
      <c r="F26" s="45"/>
      <c r="G26" s="45">
        <v>2300</v>
      </c>
      <c r="H26" s="45"/>
      <c r="I26" s="45"/>
      <c r="J26" s="45">
        <f t="shared" si="0"/>
        <v>13484.315999999999</v>
      </c>
    </row>
    <row r="27" spans="1:10" ht="14.25">
      <c r="A27" s="45"/>
      <c r="B27" s="160" t="s">
        <v>420</v>
      </c>
      <c r="C27" s="106">
        <v>5.3</v>
      </c>
      <c r="D27" s="45">
        <f t="shared" si="1"/>
        <v>19565.1</v>
      </c>
      <c r="E27" s="45">
        <v>12093.1</v>
      </c>
      <c r="F27" s="45">
        <v>5472</v>
      </c>
      <c r="G27" s="45">
        <v>2000</v>
      </c>
      <c r="H27" s="45"/>
      <c r="I27" s="45"/>
      <c r="J27" s="45">
        <f t="shared" si="0"/>
        <v>1244340.3599999999</v>
      </c>
    </row>
    <row r="28" spans="1:10" ht="14.25">
      <c r="A28" s="45"/>
      <c r="B28" s="160" t="s">
        <v>420</v>
      </c>
      <c r="C28" s="106">
        <v>0.4</v>
      </c>
      <c r="D28" s="45">
        <f t="shared" si="1"/>
        <v>9735.2</v>
      </c>
      <c r="E28" s="45">
        <v>7735.2</v>
      </c>
      <c r="F28" s="45"/>
      <c r="G28" s="45">
        <v>2000</v>
      </c>
      <c r="H28" s="45"/>
      <c r="I28" s="45"/>
      <c r="J28" s="45">
        <f t="shared" si="0"/>
        <v>46728.96000000001</v>
      </c>
    </row>
    <row r="29" spans="1:10" ht="14.25">
      <c r="A29" s="45"/>
      <c r="B29" s="160" t="s">
        <v>420</v>
      </c>
      <c r="C29" s="106">
        <v>1.5</v>
      </c>
      <c r="D29" s="45">
        <f t="shared" si="1"/>
        <v>15488.5</v>
      </c>
      <c r="E29" s="45">
        <v>12804.5</v>
      </c>
      <c r="F29" s="45">
        <v>684</v>
      </c>
      <c r="G29" s="45">
        <v>2000</v>
      </c>
      <c r="H29" s="45"/>
      <c r="I29" s="45"/>
      <c r="J29" s="45">
        <f t="shared" si="0"/>
        <v>278793</v>
      </c>
    </row>
    <row r="30" spans="1:10" ht="14.25">
      <c r="A30" s="45"/>
      <c r="B30" s="160" t="s">
        <v>420</v>
      </c>
      <c r="C30" s="106">
        <v>0.4</v>
      </c>
      <c r="D30" s="45">
        <f>E30+F30+G30+H30</f>
        <v>10044.61</v>
      </c>
      <c r="E30" s="45">
        <v>8044.61</v>
      </c>
      <c r="F30" s="45"/>
      <c r="G30" s="45">
        <v>2000</v>
      </c>
      <c r="H30" s="45"/>
      <c r="I30" s="45"/>
      <c r="J30" s="45">
        <f>C30*D30*12</f>
        <v>48214.128000000004</v>
      </c>
    </row>
    <row r="31" spans="1:10" ht="14.25">
      <c r="A31" s="45"/>
      <c r="B31" s="160" t="s">
        <v>424</v>
      </c>
      <c r="C31" s="106">
        <v>1</v>
      </c>
      <c r="D31" s="45">
        <f t="shared" si="1"/>
        <v>14747.29</v>
      </c>
      <c r="E31" s="45">
        <v>9470.24</v>
      </c>
      <c r="F31" s="45">
        <v>3277.05</v>
      </c>
      <c r="G31" s="45">
        <v>2000</v>
      </c>
      <c r="H31" s="45"/>
      <c r="I31" s="45"/>
      <c r="J31" s="45">
        <f t="shared" si="0"/>
        <v>176967.48</v>
      </c>
    </row>
    <row r="32" spans="1:10" ht="14.25">
      <c r="A32" s="45"/>
      <c r="B32" s="160" t="s">
        <v>495</v>
      </c>
      <c r="C32" s="106">
        <v>1</v>
      </c>
      <c r="D32" s="45">
        <f t="shared" si="1"/>
        <v>11300</v>
      </c>
      <c r="E32" s="45">
        <v>6864</v>
      </c>
      <c r="F32" s="45"/>
      <c r="G32" s="45">
        <v>4436</v>
      </c>
      <c r="H32" s="45"/>
      <c r="I32" s="45"/>
      <c r="J32" s="45">
        <f t="shared" si="0"/>
        <v>135600</v>
      </c>
    </row>
    <row r="33" spans="1:10" ht="57">
      <c r="A33" s="45"/>
      <c r="B33" s="160" t="s">
        <v>425</v>
      </c>
      <c r="C33" s="106">
        <v>1</v>
      </c>
      <c r="D33" s="45">
        <f t="shared" si="1"/>
        <v>14063.188</v>
      </c>
      <c r="E33" s="45">
        <v>12093.1</v>
      </c>
      <c r="F33" s="45"/>
      <c r="G33" s="45">
        <v>1970.088</v>
      </c>
      <c r="H33" s="45"/>
      <c r="I33" s="45"/>
      <c r="J33" s="45">
        <f t="shared" si="0"/>
        <v>168758.256</v>
      </c>
    </row>
    <row r="34" spans="1:10" ht="14.25">
      <c r="A34" s="45"/>
      <c r="B34" s="160" t="s">
        <v>426</v>
      </c>
      <c r="C34" s="106">
        <v>1</v>
      </c>
      <c r="D34" s="45">
        <f t="shared" si="1"/>
        <v>11892.48</v>
      </c>
      <c r="E34" s="45">
        <v>9892.48</v>
      </c>
      <c r="F34" s="45"/>
      <c r="G34" s="45">
        <v>2000</v>
      </c>
      <c r="H34" s="45"/>
      <c r="I34" s="45"/>
      <c r="J34" s="45">
        <f t="shared" si="0"/>
        <v>142709.76</v>
      </c>
    </row>
    <row r="35" spans="1:10" ht="14.25">
      <c r="A35" s="45"/>
      <c r="B35" s="160" t="s">
        <v>426</v>
      </c>
      <c r="C35" s="106">
        <v>1</v>
      </c>
      <c r="D35" s="45">
        <f t="shared" si="1"/>
        <v>12233.6</v>
      </c>
      <c r="E35" s="45">
        <v>10233.6</v>
      </c>
      <c r="F35" s="45"/>
      <c r="G35" s="45">
        <v>2000</v>
      </c>
      <c r="H35" s="45"/>
      <c r="I35" s="45"/>
      <c r="J35" s="45">
        <f t="shared" si="0"/>
        <v>146803.2</v>
      </c>
    </row>
    <row r="36" spans="1:10" ht="14.25">
      <c r="A36" s="45"/>
      <c r="B36" s="160" t="s">
        <v>427</v>
      </c>
      <c r="C36" s="106">
        <v>1</v>
      </c>
      <c r="D36" s="45">
        <f t="shared" si="1"/>
        <v>9845.76</v>
      </c>
      <c r="E36" s="45">
        <v>7845.76</v>
      </c>
      <c r="F36" s="45"/>
      <c r="G36" s="45">
        <v>2000</v>
      </c>
      <c r="H36" s="45"/>
      <c r="I36" s="45"/>
      <c r="J36" s="45">
        <f t="shared" si="0"/>
        <v>118149.12</v>
      </c>
    </row>
    <row r="37" spans="1:10" ht="28.5">
      <c r="A37" s="45"/>
      <c r="B37" s="160" t="s">
        <v>428</v>
      </c>
      <c r="C37" s="106">
        <v>0.7</v>
      </c>
      <c r="D37" s="45">
        <f t="shared" si="1"/>
        <v>9845.76</v>
      </c>
      <c r="E37" s="45">
        <v>7845.76</v>
      </c>
      <c r="F37" s="45"/>
      <c r="G37" s="45">
        <v>2000</v>
      </c>
      <c r="H37" s="45"/>
      <c r="I37" s="45"/>
      <c r="J37" s="45">
        <f t="shared" si="0"/>
        <v>82704.384</v>
      </c>
    </row>
    <row r="38" spans="1:10" ht="28.5">
      <c r="A38" s="45"/>
      <c r="B38" s="160" t="s">
        <v>428</v>
      </c>
      <c r="C38" s="106">
        <v>0.2</v>
      </c>
      <c r="D38" s="45">
        <f t="shared" si="1"/>
        <v>10796.8</v>
      </c>
      <c r="E38" s="45">
        <v>9796.8</v>
      </c>
      <c r="F38" s="45"/>
      <c r="G38" s="45">
        <v>1000</v>
      </c>
      <c r="H38" s="45"/>
      <c r="I38" s="45"/>
      <c r="J38" s="45">
        <f t="shared" si="0"/>
        <v>25912.32</v>
      </c>
    </row>
    <row r="39" spans="1:10" ht="28.5">
      <c r="A39" s="45"/>
      <c r="B39" s="160" t="s">
        <v>428</v>
      </c>
      <c r="C39" s="106">
        <v>0.1</v>
      </c>
      <c r="D39" s="45">
        <f>G39+E39</f>
        <v>9143.2</v>
      </c>
      <c r="E39" s="45">
        <v>8143.2</v>
      </c>
      <c r="F39" s="45"/>
      <c r="G39" s="45">
        <v>1000</v>
      </c>
      <c r="H39" s="45"/>
      <c r="I39" s="45"/>
      <c r="J39" s="45">
        <f t="shared" si="0"/>
        <v>10971.840000000002</v>
      </c>
    </row>
    <row r="40" spans="1:10" ht="14.25">
      <c r="A40" s="45"/>
      <c r="B40" s="160" t="s">
        <v>429</v>
      </c>
      <c r="C40" s="106">
        <v>1</v>
      </c>
      <c r="D40" s="45">
        <f t="shared" si="1"/>
        <v>11300</v>
      </c>
      <c r="E40" s="45">
        <v>4784</v>
      </c>
      <c r="F40" s="45">
        <v>528</v>
      </c>
      <c r="G40" s="45">
        <v>5988</v>
      </c>
      <c r="H40" s="45"/>
      <c r="I40" s="45"/>
      <c r="J40" s="45">
        <f t="shared" si="0"/>
        <v>135600</v>
      </c>
    </row>
    <row r="41" spans="1:10" ht="14.25">
      <c r="A41" s="45"/>
      <c r="B41" s="160" t="s">
        <v>429</v>
      </c>
      <c r="C41" s="106">
        <v>1</v>
      </c>
      <c r="D41" s="45">
        <f t="shared" si="1"/>
        <v>11300</v>
      </c>
      <c r="E41" s="45">
        <v>6697.6</v>
      </c>
      <c r="F41" s="45"/>
      <c r="G41" s="45">
        <v>4602.4</v>
      </c>
      <c r="H41" s="45"/>
      <c r="I41" s="45"/>
      <c r="J41" s="45">
        <f t="shared" si="0"/>
        <v>135600</v>
      </c>
    </row>
    <row r="42" spans="1:10" ht="14.25">
      <c r="A42" s="45"/>
      <c r="B42" s="160" t="s">
        <v>430</v>
      </c>
      <c r="C42" s="106">
        <v>1</v>
      </c>
      <c r="D42" s="45">
        <f>E42+F42+G42+H42</f>
        <v>22655.4</v>
      </c>
      <c r="E42" s="45">
        <v>5990.4</v>
      </c>
      <c r="F42" s="45">
        <v>16000</v>
      </c>
      <c r="G42" s="45">
        <v>665</v>
      </c>
      <c r="H42" s="45"/>
      <c r="I42" s="45"/>
      <c r="J42" s="45">
        <f t="shared" si="0"/>
        <v>271864.80000000005</v>
      </c>
    </row>
    <row r="43" spans="1:10" ht="14.25">
      <c r="A43" s="45"/>
      <c r="B43" s="160" t="s">
        <v>431</v>
      </c>
      <c r="C43" s="106">
        <v>1</v>
      </c>
      <c r="D43" s="45">
        <f>E43+F43+G43+H43</f>
        <v>11380</v>
      </c>
      <c r="E43" s="45">
        <v>7280</v>
      </c>
      <c r="F43" s="45">
        <v>2100</v>
      </c>
      <c r="G43" s="45">
        <v>2000</v>
      </c>
      <c r="H43" s="45"/>
      <c r="I43" s="45"/>
      <c r="J43" s="45">
        <f t="shared" si="0"/>
        <v>136560</v>
      </c>
    </row>
    <row r="44" spans="1:10" ht="14.25">
      <c r="A44" s="45"/>
      <c r="B44" s="160" t="s">
        <v>432</v>
      </c>
      <c r="C44" s="106">
        <v>1</v>
      </c>
      <c r="D44" s="45">
        <f t="shared" si="1"/>
        <v>11163</v>
      </c>
      <c r="E44" s="45">
        <v>6697.6</v>
      </c>
      <c r="F44" s="45"/>
      <c r="G44" s="45">
        <v>4465.4</v>
      </c>
      <c r="H44" s="45"/>
      <c r="I44" s="45"/>
      <c r="J44" s="45">
        <f t="shared" si="0"/>
        <v>133956</v>
      </c>
    </row>
    <row r="45" spans="1:10" ht="14.25">
      <c r="A45" s="45"/>
      <c r="B45" s="160" t="s">
        <v>433</v>
      </c>
      <c r="C45" s="106">
        <v>3</v>
      </c>
      <c r="D45" s="45">
        <f t="shared" si="1"/>
        <v>11300</v>
      </c>
      <c r="E45" s="45">
        <v>4576</v>
      </c>
      <c r="F45" s="45"/>
      <c r="G45" s="45">
        <v>6724</v>
      </c>
      <c r="H45" s="45"/>
      <c r="I45" s="45"/>
      <c r="J45" s="45">
        <f t="shared" si="0"/>
        <v>406800</v>
      </c>
    </row>
    <row r="46" spans="1:10" ht="14.25">
      <c r="A46" s="45"/>
      <c r="B46" s="160" t="s">
        <v>492</v>
      </c>
      <c r="C46" s="106">
        <v>2</v>
      </c>
      <c r="D46" s="45">
        <f t="shared" si="1"/>
        <v>11300</v>
      </c>
      <c r="E46" s="45">
        <v>4576</v>
      </c>
      <c r="F46" s="45"/>
      <c r="G46" s="45">
        <v>6724</v>
      </c>
      <c r="H46" s="45"/>
      <c r="I46" s="45"/>
      <c r="J46" s="45">
        <f t="shared" si="0"/>
        <v>271200</v>
      </c>
    </row>
    <row r="47" spans="1:10" ht="14.25">
      <c r="A47" s="45"/>
      <c r="B47" s="160" t="s">
        <v>466</v>
      </c>
      <c r="C47" s="106">
        <v>1</v>
      </c>
      <c r="D47" s="45">
        <f t="shared" si="1"/>
        <v>11300</v>
      </c>
      <c r="E47" s="45">
        <v>4576</v>
      </c>
      <c r="F47" s="45"/>
      <c r="G47" s="45">
        <v>6724</v>
      </c>
      <c r="H47" s="45"/>
      <c r="I47" s="45"/>
      <c r="J47" s="45">
        <f t="shared" si="0"/>
        <v>135600</v>
      </c>
    </row>
    <row r="48" spans="1:10" ht="14.25">
      <c r="A48" s="45"/>
      <c r="B48" s="160"/>
      <c r="C48" s="106"/>
      <c r="D48" s="45"/>
      <c r="E48" s="45"/>
      <c r="F48" s="45"/>
      <c r="G48" s="45"/>
      <c r="H48" s="45"/>
      <c r="I48" s="45"/>
      <c r="J48" s="45">
        <f>C48*D48*12+H48</f>
        <v>0</v>
      </c>
    </row>
    <row r="49" spans="1:10" ht="14.25">
      <c r="A49" s="45"/>
      <c r="B49" s="160"/>
      <c r="C49" s="106"/>
      <c r="D49" s="45"/>
      <c r="E49" s="45"/>
      <c r="F49" s="45"/>
      <c r="G49" s="45"/>
      <c r="H49" s="45"/>
      <c r="I49" s="45"/>
      <c r="J49" s="45">
        <f>C49*D49*12+H49</f>
        <v>0</v>
      </c>
    </row>
    <row r="50" spans="1:10" ht="14.25">
      <c r="A50" s="45"/>
      <c r="B50" s="160"/>
      <c r="C50" s="106"/>
      <c r="D50" s="45"/>
      <c r="E50" s="45"/>
      <c r="F50" s="45"/>
      <c r="G50" s="45"/>
      <c r="H50" s="45"/>
      <c r="I50" s="45"/>
      <c r="J50" s="45">
        <f>C50*D50*12</f>
        <v>0</v>
      </c>
    </row>
    <row r="51" spans="1:10" ht="14.25">
      <c r="A51" s="45"/>
      <c r="B51" s="160"/>
      <c r="C51" s="106"/>
      <c r="D51" s="45"/>
      <c r="E51" s="45"/>
      <c r="F51" s="45"/>
      <c r="G51" s="45"/>
      <c r="H51" s="45"/>
      <c r="I51" s="45"/>
      <c r="J51" s="45"/>
    </row>
    <row r="52" spans="1:10" ht="14.25">
      <c r="A52" s="197" t="s">
        <v>186</v>
      </c>
      <c r="B52" s="198"/>
      <c r="C52" s="44" t="s">
        <v>187</v>
      </c>
      <c r="D52" s="44"/>
      <c r="E52" s="44" t="s">
        <v>187</v>
      </c>
      <c r="F52" s="44" t="s">
        <v>187</v>
      </c>
      <c r="G52" s="44" t="s">
        <v>187</v>
      </c>
      <c r="H52" s="44" t="s">
        <v>187</v>
      </c>
      <c r="I52" s="44" t="s">
        <v>187</v>
      </c>
      <c r="J52" s="140">
        <f>SUM(J12:J51)</f>
        <v>14578900.919999998</v>
      </c>
    </row>
    <row r="58" spans="1:10" ht="14.25">
      <c r="A58" s="200" t="s">
        <v>366</v>
      </c>
      <c r="B58" s="200"/>
      <c r="C58" s="200"/>
      <c r="D58" s="200"/>
      <c r="E58" s="200"/>
      <c r="F58" s="200"/>
      <c r="G58" s="200"/>
      <c r="H58" s="200"/>
      <c r="I58" s="200"/>
      <c r="J58" s="200"/>
    </row>
    <row r="59" spans="1:10" ht="14.25">
      <c r="A59" s="200" t="s">
        <v>216</v>
      </c>
      <c r="B59" s="200"/>
      <c r="C59" s="200"/>
      <c r="D59" s="200"/>
      <c r="E59" s="200"/>
      <c r="F59" s="200"/>
      <c r="G59" s="200"/>
      <c r="H59" s="200"/>
      <c r="I59" s="200"/>
      <c r="J59" s="200"/>
    </row>
    <row r="60" spans="1:10" ht="14.25">
      <c r="A60" s="199" t="s">
        <v>189</v>
      </c>
      <c r="B60" s="199"/>
      <c r="C60" s="46"/>
      <c r="D60" s="107">
        <v>111</v>
      </c>
      <c r="E60" s="46"/>
      <c r="F60" s="46"/>
      <c r="G60" s="46"/>
      <c r="H60" s="46"/>
      <c r="I60" s="46"/>
      <c r="J60" s="46"/>
    </row>
    <row r="62" spans="1:10" ht="14.25">
      <c r="A62" s="199" t="s">
        <v>188</v>
      </c>
      <c r="B62" s="199"/>
      <c r="C62" s="199"/>
      <c r="D62" s="46" t="s">
        <v>464</v>
      </c>
      <c r="E62" s="46"/>
      <c r="F62" s="46"/>
      <c r="G62" s="46"/>
      <c r="H62" s="46"/>
      <c r="I62" s="46"/>
      <c r="J62" s="46"/>
    </row>
    <row r="64" spans="1:10" ht="14.25">
      <c r="A64" s="201" t="s">
        <v>175</v>
      </c>
      <c r="B64" s="201"/>
      <c r="C64" s="201"/>
      <c r="D64" s="201"/>
      <c r="E64" s="201"/>
      <c r="F64" s="201"/>
      <c r="G64" s="201"/>
      <c r="H64" s="201"/>
      <c r="I64" s="201"/>
      <c r="J64" s="201"/>
    </row>
    <row r="65" spans="1:10" ht="14.25">
      <c r="A65" s="202" t="s">
        <v>176</v>
      </c>
      <c r="B65" s="196" t="s">
        <v>177</v>
      </c>
      <c r="C65" s="196" t="s">
        <v>178</v>
      </c>
      <c r="D65" s="202" t="s">
        <v>179</v>
      </c>
      <c r="E65" s="202"/>
      <c r="F65" s="202"/>
      <c r="G65" s="202"/>
      <c r="H65" s="196" t="s">
        <v>498</v>
      </c>
      <c r="I65" s="196" t="s">
        <v>184</v>
      </c>
      <c r="J65" s="196" t="s">
        <v>185</v>
      </c>
    </row>
    <row r="66" spans="1:10" ht="14.25">
      <c r="A66" s="202"/>
      <c r="B66" s="196"/>
      <c r="C66" s="196"/>
      <c r="D66" s="202" t="s">
        <v>18</v>
      </c>
      <c r="E66" s="203" t="s">
        <v>19</v>
      </c>
      <c r="F66" s="203"/>
      <c r="G66" s="203"/>
      <c r="H66" s="196"/>
      <c r="I66" s="196"/>
      <c r="J66" s="196"/>
    </row>
    <row r="67" spans="1:10" ht="71.25">
      <c r="A67" s="202"/>
      <c r="B67" s="196"/>
      <c r="C67" s="196"/>
      <c r="D67" s="202"/>
      <c r="E67" s="138" t="s">
        <v>180</v>
      </c>
      <c r="F67" s="138" t="s">
        <v>181</v>
      </c>
      <c r="G67" s="138" t="s">
        <v>182</v>
      </c>
      <c r="H67" s="196"/>
      <c r="I67" s="196"/>
      <c r="J67" s="196"/>
    </row>
    <row r="68" spans="1:10" ht="14.25">
      <c r="A68" s="44">
        <v>1</v>
      </c>
      <c r="B68" s="44">
        <v>2</v>
      </c>
      <c r="C68" s="44">
        <v>3</v>
      </c>
      <c r="D68" s="44">
        <v>4</v>
      </c>
      <c r="E68" s="44">
        <v>5</v>
      </c>
      <c r="F68" s="44">
        <v>6</v>
      </c>
      <c r="G68" s="44">
        <v>7</v>
      </c>
      <c r="H68" s="44">
        <v>8</v>
      </c>
      <c r="I68" s="44">
        <v>9</v>
      </c>
      <c r="J68" s="44">
        <v>10</v>
      </c>
    </row>
    <row r="69" spans="1:10" ht="14.25">
      <c r="A69" s="120">
        <v>1</v>
      </c>
      <c r="B69" s="138" t="s">
        <v>434</v>
      </c>
      <c r="C69" s="106">
        <v>1</v>
      </c>
      <c r="D69" s="45">
        <f>E69+F69+G69+H69</f>
        <v>14748.8</v>
      </c>
      <c r="E69" s="45">
        <v>6240</v>
      </c>
      <c r="F69" s="45">
        <v>748.8</v>
      </c>
      <c r="G69" s="45">
        <v>7760</v>
      </c>
      <c r="H69" s="45"/>
      <c r="I69" s="45"/>
      <c r="J69" s="45">
        <f>C69*D69*12</f>
        <v>176985.59999999998</v>
      </c>
    </row>
    <row r="70" spans="1:10" ht="14.25">
      <c r="A70" s="120">
        <v>2</v>
      </c>
      <c r="B70" s="138" t="s">
        <v>435</v>
      </c>
      <c r="C70" s="106">
        <v>1</v>
      </c>
      <c r="D70" s="45">
        <f>E70+F70+G70+H70</f>
        <v>11300.279999999999</v>
      </c>
      <c r="E70" s="45">
        <v>7415.2</v>
      </c>
      <c r="F70" s="45">
        <v>574.08</v>
      </c>
      <c r="G70" s="45">
        <v>3311</v>
      </c>
      <c r="H70" s="45"/>
      <c r="I70" s="45"/>
      <c r="J70" s="45">
        <f>C70*D70*12</f>
        <v>135603.36</v>
      </c>
    </row>
    <row r="71" spans="1:10" ht="14.25">
      <c r="A71" s="120">
        <v>3</v>
      </c>
      <c r="B71" s="138" t="s">
        <v>435</v>
      </c>
      <c r="C71" s="106">
        <v>2</v>
      </c>
      <c r="D71" s="45">
        <f>E71+F71+G71+H71</f>
        <v>11300.08</v>
      </c>
      <c r="E71" s="45">
        <v>7176</v>
      </c>
      <c r="F71" s="45">
        <v>574.08</v>
      </c>
      <c r="G71" s="45">
        <v>3550</v>
      </c>
      <c r="H71" s="45"/>
      <c r="I71" s="45"/>
      <c r="J71" s="45">
        <f>C71*D71*12</f>
        <v>271201.92</v>
      </c>
    </row>
    <row r="72" spans="1:10" ht="14.25">
      <c r="A72" s="120">
        <v>4</v>
      </c>
      <c r="B72" s="138" t="s">
        <v>436</v>
      </c>
      <c r="C72" s="106">
        <v>1</v>
      </c>
      <c r="D72" s="45">
        <f>E72+F72+G72+H72</f>
        <v>20000</v>
      </c>
      <c r="E72" s="45">
        <v>7862.4</v>
      </c>
      <c r="F72" s="45">
        <v>3931.02</v>
      </c>
      <c r="G72" s="45">
        <v>8206.58</v>
      </c>
      <c r="H72" s="45"/>
      <c r="I72" s="45"/>
      <c r="J72" s="45">
        <f>C72*D72*12</f>
        <v>240000</v>
      </c>
    </row>
    <row r="73" spans="1:10" ht="14.25">
      <c r="A73" s="120">
        <v>5</v>
      </c>
      <c r="B73" s="138" t="s">
        <v>437</v>
      </c>
      <c r="C73" s="106">
        <v>1</v>
      </c>
      <c r="D73" s="45">
        <f>E73+F73+G73+H73</f>
        <v>11300</v>
      </c>
      <c r="E73" s="45">
        <v>4576</v>
      </c>
      <c r="F73" s="45">
        <v>574.08</v>
      </c>
      <c r="G73" s="45">
        <v>6149.92</v>
      </c>
      <c r="H73" s="45"/>
      <c r="I73" s="45"/>
      <c r="J73" s="45">
        <f>C73*D73*12</f>
        <v>135600</v>
      </c>
    </row>
    <row r="74" spans="1:10" ht="14.25">
      <c r="A74" s="45"/>
      <c r="B74" s="139" t="s">
        <v>463</v>
      </c>
      <c r="C74" s="106">
        <f aca="true" t="shared" si="2" ref="C74:H74">SUM(C69:C73)</f>
        <v>6</v>
      </c>
      <c r="D74" s="45">
        <f t="shared" si="2"/>
        <v>68649.16</v>
      </c>
      <c r="E74" s="45">
        <f t="shared" si="2"/>
        <v>33269.6</v>
      </c>
      <c r="F74" s="45">
        <f t="shared" si="2"/>
        <v>6402.0599999999995</v>
      </c>
      <c r="G74" s="45">
        <f t="shared" si="2"/>
        <v>28977.5</v>
      </c>
      <c r="H74" s="45">
        <f t="shared" si="2"/>
        <v>0</v>
      </c>
      <c r="I74" s="45"/>
      <c r="J74" s="45">
        <f>SUM(J69:J73)</f>
        <v>959390.8799999999</v>
      </c>
    </row>
    <row r="76" spans="2:10" ht="14.25">
      <c r="B76" s="43" t="s">
        <v>497</v>
      </c>
      <c r="J76" s="43">
        <f>J52+J96</f>
        <v>15663700.919999998</v>
      </c>
    </row>
    <row r="80" spans="1:10" ht="14.25">
      <c r="A80" s="200" t="s">
        <v>366</v>
      </c>
      <c r="B80" s="200"/>
      <c r="C80" s="200"/>
      <c r="D80" s="200"/>
      <c r="E80" s="200"/>
      <c r="F80" s="200"/>
      <c r="G80" s="200"/>
      <c r="H80" s="200"/>
      <c r="I80" s="200"/>
      <c r="J80" s="200"/>
    </row>
    <row r="81" spans="1:10" ht="14.25">
      <c r="A81" s="200" t="s">
        <v>216</v>
      </c>
      <c r="B81" s="200"/>
      <c r="C81" s="200"/>
      <c r="D81" s="200"/>
      <c r="E81" s="200"/>
      <c r="F81" s="200"/>
      <c r="G81" s="200"/>
      <c r="H81" s="200"/>
      <c r="I81" s="200"/>
      <c r="J81" s="200"/>
    </row>
    <row r="82" spans="1:10" ht="14.25">
      <c r="A82" s="199" t="s">
        <v>189</v>
      </c>
      <c r="B82" s="199"/>
      <c r="C82" s="46"/>
      <c r="D82" s="107">
        <v>111</v>
      </c>
      <c r="E82" s="46"/>
      <c r="F82" s="46"/>
      <c r="G82" s="46"/>
      <c r="H82" s="46"/>
      <c r="I82" s="46"/>
      <c r="J82" s="46"/>
    </row>
    <row r="84" spans="1:10" ht="14.25">
      <c r="A84" s="199" t="s">
        <v>188</v>
      </c>
      <c r="B84" s="199"/>
      <c r="C84" s="199"/>
      <c r="D84" s="46" t="s">
        <v>384</v>
      </c>
      <c r="E84" s="46"/>
      <c r="F84" s="46"/>
      <c r="G84" s="46"/>
      <c r="H84" s="46"/>
      <c r="I84" s="46"/>
      <c r="J84" s="46"/>
    </row>
    <row r="86" spans="1:10" ht="14.25">
      <c r="A86" s="201" t="s">
        <v>175</v>
      </c>
      <c r="B86" s="201"/>
      <c r="C86" s="201"/>
      <c r="D86" s="201"/>
      <c r="E86" s="201"/>
      <c r="F86" s="201"/>
      <c r="G86" s="201"/>
      <c r="H86" s="201"/>
      <c r="I86" s="201"/>
      <c r="J86" s="201"/>
    </row>
    <row r="87" spans="1:10" ht="14.25" customHeight="1">
      <c r="A87" s="202" t="s">
        <v>176</v>
      </c>
      <c r="B87" s="196" t="s">
        <v>177</v>
      </c>
      <c r="C87" s="196" t="s">
        <v>178</v>
      </c>
      <c r="D87" s="202" t="s">
        <v>179</v>
      </c>
      <c r="E87" s="202"/>
      <c r="F87" s="202"/>
      <c r="G87" s="202"/>
      <c r="H87" s="196" t="s">
        <v>183</v>
      </c>
      <c r="I87" s="196" t="s">
        <v>184</v>
      </c>
      <c r="J87" s="196" t="s">
        <v>185</v>
      </c>
    </row>
    <row r="88" spans="1:10" ht="14.25">
      <c r="A88" s="202"/>
      <c r="B88" s="196"/>
      <c r="C88" s="196"/>
      <c r="D88" s="202" t="s">
        <v>18</v>
      </c>
      <c r="E88" s="203" t="s">
        <v>19</v>
      </c>
      <c r="F88" s="203"/>
      <c r="G88" s="203"/>
      <c r="H88" s="196"/>
      <c r="I88" s="196"/>
      <c r="J88" s="196"/>
    </row>
    <row r="89" spans="1:10" ht="71.25">
      <c r="A89" s="202"/>
      <c r="B89" s="196"/>
      <c r="C89" s="196"/>
      <c r="D89" s="202"/>
      <c r="E89" s="160" t="s">
        <v>180</v>
      </c>
      <c r="F89" s="160" t="s">
        <v>181</v>
      </c>
      <c r="G89" s="160" t="s">
        <v>182</v>
      </c>
      <c r="H89" s="196"/>
      <c r="I89" s="196"/>
      <c r="J89" s="196"/>
    </row>
    <row r="90" spans="1:10" ht="14.25">
      <c r="A90" s="44">
        <v>1</v>
      </c>
      <c r="B90" s="44">
        <v>2</v>
      </c>
      <c r="C90" s="44">
        <v>3</v>
      </c>
      <c r="D90" s="44">
        <v>4</v>
      </c>
      <c r="E90" s="44">
        <v>5</v>
      </c>
      <c r="F90" s="44">
        <v>6</v>
      </c>
      <c r="G90" s="44">
        <v>7</v>
      </c>
      <c r="H90" s="44">
        <v>8</v>
      </c>
      <c r="I90" s="44">
        <v>9</v>
      </c>
      <c r="J90" s="44">
        <v>10</v>
      </c>
    </row>
    <row r="91" spans="1:10" ht="14.25">
      <c r="A91" s="120">
        <v>1</v>
      </c>
      <c r="B91" s="160"/>
      <c r="C91" s="106"/>
      <c r="D91" s="45"/>
      <c r="E91" s="45"/>
      <c r="F91" s="45"/>
      <c r="G91" s="45"/>
      <c r="H91" s="45"/>
      <c r="I91" s="45"/>
      <c r="J91" s="45">
        <f>C91*D91*11</f>
        <v>0</v>
      </c>
    </row>
    <row r="92" spans="1:10" ht="14.25">
      <c r="A92" s="120">
        <v>2</v>
      </c>
      <c r="B92" s="160" t="s">
        <v>465</v>
      </c>
      <c r="C92" s="106">
        <v>8</v>
      </c>
      <c r="D92" s="45">
        <f>E92+F92+G92</f>
        <v>11300</v>
      </c>
      <c r="E92" s="45">
        <v>4576</v>
      </c>
      <c r="F92" s="45"/>
      <c r="G92" s="45">
        <v>6724</v>
      </c>
      <c r="H92" s="45"/>
      <c r="I92" s="45"/>
      <c r="J92" s="45">
        <f>C92*D92*12</f>
        <v>1084800</v>
      </c>
    </row>
    <row r="93" spans="1:10" ht="14.25">
      <c r="A93" s="120">
        <v>3</v>
      </c>
      <c r="B93" s="160"/>
      <c r="C93" s="106"/>
      <c r="D93" s="45"/>
      <c r="E93" s="45"/>
      <c r="F93" s="45"/>
      <c r="G93" s="45"/>
      <c r="H93" s="45"/>
      <c r="I93" s="45"/>
      <c r="J93" s="45">
        <f>C93*D93*11</f>
        <v>0</v>
      </c>
    </row>
    <row r="94" spans="1:10" ht="14.25">
      <c r="A94" s="120">
        <v>4</v>
      </c>
      <c r="B94" s="160"/>
      <c r="C94" s="106"/>
      <c r="D94" s="45"/>
      <c r="E94" s="45"/>
      <c r="F94" s="45"/>
      <c r="G94" s="45"/>
      <c r="H94" s="45"/>
      <c r="I94" s="45"/>
      <c r="J94" s="45"/>
    </row>
    <row r="95" spans="1:10" ht="14.25">
      <c r="A95" s="120">
        <v>5</v>
      </c>
      <c r="B95" s="160"/>
      <c r="C95" s="106"/>
      <c r="D95" s="45"/>
      <c r="E95" s="45"/>
      <c r="F95" s="45"/>
      <c r="G95" s="45"/>
      <c r="H95" s="45"/>
      <c r="I95" s="45"/>
      <c r="J95" s="45"/>
    </row>
    <row r="96" spans="1:10" ht="14.25">
      <c r="A96" s="45"/>
      <c r="B96" s="139" t="s">
        <v>463</v>
      </c>
      <c r="C96" s="106">
        <f>SUM(C91:C95)</f>
        <v>8</v>
      </c>
      <c r="D96" s="45">
        <f>SUM(D91:D95)</f>
        <v>11300</v>
      </c>
      <c r="E96" s="45">
        <f>SUM(E91:E95)</f>
        <v>4576</v>
      </c>
      <c r="F96" s="45">
        <f>SUM(F91:F95)</f>
        <v>0</v>
      </c>
      <c r="G96" s="45">
        <f>SUM(G91:G95)</f>
        <v>6724</v>
      </c>
      <c r="H96" s="45"/>
      <c r="I96" s="45"/>
      <c r="J96" s="45">
        <f>SUM(J91:J95)</f>
        <v>1084800</v>
      </c>
    </row>
    <row r="98" ht="14.25">
      <c r="B98" s="43" t="s">
        <v>499</v>
      </c>
    </row>
  </sheetData>
  <sheetProtection/>
  <mergeCells count="43">
    <mergeCell ref="A86:J86"/>
    <mergeCell ref="A87:A89"/>
    <mergeCell ref="B87:B89"/>
    <mergeCell ref="C87:C89"/>
    <mergeCell ref="D87:G87"/>
    <mergeCell ref="H87:H89"/>
    <mergeCell ref="I87:I89"/>
    <mergeCell ref="J87:J89"/>
    <mergeCell ref="A80:J80"/>
    <mergeCell ref="A81:J81"/>
    <mergeCell ref="D65:G65"/>
    <mergeCell ref="H65:H67"/>
    <mergeCell ref="A82:B82"/>
    <mergeCell ref="A84:C84"/>
    <mergeCell ref="A62:C62"/>
    <mergeCell ref="A64:J64"/>
    <mergeCell ref="A65:A67"/>
    <mergeCell ref="B65:B67"/>
    <mergeCell ref="C65:C67"/>
    <mergeCell ref="I65:I67"/>
    <mergeCell ref="J65:J67"/>
    <mergeCell ref="D66:D67"/>
    <mergeCell ref="E66:G66"/>
    <mergeCell ref="D9:D10"/>
    <mergeCell ref="E9:G9"/>
    <mergeCell ref="D8:G8"/>
    <mergeCell ref="H8:H10"/>
    <mergeCell ref="I8:I10"/>
    <mergeCell ref="D88:D89"/>
    <mergeCell ref="E88:G88"/>
    <mergeCell ref="A58:J58"/>
    <mergeCell ref="A59:J59"/>
    <mergeCell ref="A60:B60"/>
    <mergeCell ref="J8:J10"/>
    <mergeCell ref="A52:B52"/>
    <mergeCell ref="A5:C5"/>
    <mergeCell ref="A3:B3"/>
    <mergeCell ref="A2:J2"/>
    <mergeCell ref="A1:J1"/>
    <mergeCell ref="A7:J7"/>
    <mergeCell ref="A8:A10"/>
    <mergeCell ref="B8:B10"/>
    <mergeCell ref="C8:C10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115" zoomScaleNormal="115" zoomScalePageLayoutView="0" workbookViewId="0" topLeftCell="A13">
      <selection activeCell="F15" sqref="F15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6" width="18.5" style="43" customWidth="1"/>
    <col min="7" max="16384" width="9.33203125" style="43" customWidth="1"/>
  </cols>
  <sheetData>
    <row r="1" spans="1:6" ht="24" customHeight="1">
      <c r="A1" s="200" t="s">
        <v>217</v>
      </c>
      <c r="B1" s="200"/>
      <c r="C1" s="200"/>
      <c r="D1" s="200"/>
      <c r="E1" s="200"/>
      <c r="F1" s="200"/>
    </row>
    <row r="2" spans="1:6" ht="20.25" customHeight="1">
      <c r="A2" s="199" t="s">
        <v>189</v>
      </c>
      <c r="B2" s="199"/>
      <c r="C2" s="107">
        <v>112</v>
      </c>
      <c r="D2" s="46"/>
      <c r="E2" s="46"/>
      <c r="F2" s="46"/>
    </row>
    <row r="4" spans="1:6" ht="20.25" customHeight="1">
      <c r="A4" s="199" t="s">
        <v>188</v>
      </c>
      <c r="B4" s="199"/>
      <c r="C4" s="199"/>
      <c r="D4" s="46" t="s">
        <v>467</v>
      </c>
      <c r="E4" s="46"/>
      <c r="F4" s="46"/>
    </row>
    <row r="6" spans="1:6" ht="24" customHeight="1">
      <c r="A6" s="201" t="s">
        <v>192</v>
      </c>
      <c r="B6" s="201"/>
      <c r="C6" s="201"/>
      <c r="D6" s="201"/>
      <c r="E6" s="201"/>
      <c r="F6" s="201"/>
    </row>
    <row r="7" spans="1:6" ht="28.5" customHeight="1">
      <c r="A7" s="202" t="s">
        <v>176</v>
      </c>
      <c r="B7" s="196" t="s">
        <v>190</v>
      </c>
      <c r="C7" s="196" t="s">
        <v>191</v>
      </c>
      <c r="D7" s="196" t="s">
        <v>193</v>
      </c>
      <c r="E7" s="196" t="s">
        <v>194</v>
      </c>
      <c r="F7" s="196" t="s">
        <v>195</v>
      </c>
    </row>
    <row r="8" spans="1:6" ht="14.25">
      <c r="A8" s="202"/>
      <c r="B8" s="196"/>
      <c r="C8" s="196"/>
      <c r="D8" s="196"/>
      <c r="E8" s="196"/>
      <c r="F8" s="196"/>
    </row>
    <row r="9" spans="1:6" ht="48.75" customHeight="1">
      <c r="A9" s="202"/>
      <c r="B9" s="196"/>
      <c r="C9" s="196"/>
      <c r="D9" s="196"/>
      <c r="E9" s="196"/>
      <c r="F9" s="196"/>
    </row>
    <row r="10" spans="1:6" ht="14.2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</row>
    <row r="11" spans="1:6" ht="54" customHeight="1">
      <c r="A11" s="47">
        <v>1</v>
      </c>
      <c r="B11" s="36" t="s">
        <v>196</v>
      </c>
      <c r="C11" s="45"/>
      <c r="D11" s="45"/>
      <c r="E11" s="45"/>
      <c r="F11" s="45"/>
    </row>
    <row r="12" spans="1:6" ht="64.5" customHeight="1">
      <c r="A12" s="47" t="s">
        <v>98</v>
      </c>
      <c r="B12" s="49" t="s">
        <v>470</v>
      </c>
      <c r="C12" s="45"/>
      <c r="D12" s="45"/>
      <c r="E12" s="45"/>
      <c r="F12" s="45"/>
    </row>
    <row r="13" spans="1:6" ht="32.25" customHeight="1">
      <c r="A13" s="47" t="s">
        <v>100</v>
      </c>
      <c r="B13" s="49" t="s">
        <v>469</v>
      </c>
      <c r="C13" s="45"/>
      <c r="D13" s="45">
        <v>1</v>
      </c>
      <c r="E13" s="45"/>
      <c r="F13" s="45">
        <v>1000</v>
      </c>
    </row>
    <row r="14" spans="1:6" ht="34.5" customHeight="1">
      <c r="A14" s="47" t="s">
        <v>197</v>
      </c>
      <c r="B14" s="49" t="s">
        <v>468</v>
      </c>
      <c r="C14" s="45"/>
      <c r="D14" s="45"/>
      <c r="E14" s="45"/>
      <c r="F14" s="45"/>
    </row>
    <row r="15" spans="1:6" ht="63.75" customHeight="1">
      <c r="A15" s="47">
        <v>2</v>
      </c>
      <c r="B15" s="49" t="s">
        <v>471</v>
      </c>
      <c r="C15" s="45"/>
      <c r="D15" s="45"/>
      <c r="E15" s="45"/>
      <c r="F15" s="45"/>
    </row>
    <row r="16" spans="1:6" ht="63.75" customHeight="1">
      <c r="A16" s="47" t="s">
        <v>102</v>
      </c>
      <c r="B16" s="49" t="s">
        <v>471</v>
      </c>
      <c r="C16" s="45"/>
      <c r="D16" s="45"/>
      <c r="E16" s="45"/>
      <c r="F16" s="45"/>
    </row>
    <row r="17" spans="1:6" ht="36" customHeight="1">
      <c r="A17" s="47" t="s">
        <v>105</v>
      </c>
      <c r="B17" s="49" t="s">
        <v>472</v>
      </c>
      <c r="C17" s="45"/>
      <c r="D17" s="45"/>
      <c r="E17" s="45"/>
      <c r="F17" s="45"/>
    </row>
    <row r="18" spans="1:6" ht="38.25" customHeight="1">
      <c r="A18" s="47" t="s">
        <v>106</v>
      </c>
      <c r="B18" s="36" t="s">
        <v>548</v>
      </c>
      <c r="C18" s="45">
        <v>50</v>
      </c>
      <c r="D18" s="45">
        <v>3</v>
      </c>
      <c r="E18" s="45"/>
      <c r="F18" s="45">
        <v>1300</v>
      </c>
    </row>
    <row r="19" spans="1:6" ht="14.25">
      <c r="A19" s="197" t="s">
        <v>186</v>
      </c>
      <c r="B19" s="198"/>
      <c r="C19" s="44" t="s">
        <v>187</v>
      </c>
      <c r="D19" s="44" t="s">
        <v>187</v>
      </c>
      <c r="E19" s="44" t="s">
        <v>187</v>
      </c>
      <c r="F19" s="141">
        <f>F17+F16+F14+F13+F12+F18+F15</f>
        <v>2300</v>
      </c>
    </row>
  </sheetData>
  <sheetProtection/>
  <mergeCells count="11">
    <mergeCell ref="A1:F1"/>
    <mergeCell ref="D7:D9"/>
    <mergeCell ref="E7:E9"/>
    <mergeCell ref="F7:F9"/>
    <mergeCell ref="A2:B2"/>
    <mergeCell ref="A4:C4"/>
    <mergeCell ref="A6:F6"/>
    <mergeCell ref="A7:A9"/>
    <mergeCell ref="B7:B9"/>
    <mergeCell ref="C7:C9"/>
    <mergeCell ref="A19:B19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115" zoomScaleNormal="115" zoomScalePageLayoutView="0" workbookViewId="0" topLeftCell="A13">
      <selection activeCell="E36" sqref="E36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6" width="18.5" style="43" customWidth="1"/>
    <col min="7" max="16384" width="9.33203125" style="43" customWidth="1"/>
  </cols>
  <sheetData>
    <row r="1" spans="1:6" ht="24" customHeight="1">
      <c r="A1" s="200" t="s">
        <v>218</v>
      </c>
      <c r="B1" s="200"/>
      <c r="C1" s="200"/>
      <c r="D1" s="200"/>
      <c r="E1" s="200"/>
      <c r="F1" s="200"/>
    </row>
    <row r="2" spans="1:6" ht="20.25" customHeight="1">
      <c r="A2" s="199" t="s">
        <v>189</v>
      </c>
      <c r="B2" s="199"/>
      <c r="C2" s="107">
        <v>112</v>
      </c>
      <c r="D2" s="46"/>
      <c r="E2" s="46"/>
      <c r="F2" s="46"/>
    </row>
    <row r="4" spans="1:6" ht="20.25" customHeight="1">
      <c r="A4" s="199" t="s">
        <v>188</v>
      </c>
      <c r="B4" s="199"/>
      <c r="C4" s="199"/>
      <c r="D4" s="46" t="s">
        <v>384</v>
      </c>
      <c r="E4" s="46"/>
      <c r="F4" s="46"/>
    </row>
    <row r="6" spans="1:6" ht="24" customHeight="1">
      <c r="A6" s="201" t="s">
        <v>201</v>
      </c>
      <c r="B6" s="201"/>
      <c r="C6" s="201"/>
      <c r="D6" s="201"/>
      <c r="E6" s="201"/>
      <c r="F6" s="201"/>
    </row>
    <row r="7" spans="1:6" ht="28.5" customHeight="1">
      <c r="A7" s="202" t="s">
        <v>176</v>
      </c>
      <c r="B7" s="196" t="s">
        <v>190</v>
      </c>
      <c r="C7" s="196" t="s">
        <v>198</v>
      </c>
      <c r="D7" s="196" t="s">
        <v>199</v>
      </c>
      <c r="E7" s="196" t="s">
        <v>200</v>
      </c>
      <c r="F7" s="196" t="s">
        <v>195</v>
      </c>
    </row>
    <row r="8" spans="1:6" ht="14.25">
      <c r="A8" s="202"/>
      <c r="B8" s="196"/>
      <c r="C8" s="196"/>
      <c r="D8" s="196"/>
      <c r="E8" s="196"/>
      <c r="F8" s="196"/>
    </row>
    <row r="9" spans="1:6" ht="48.75" customHeight="1">
      <c r="A9" s="202"/>
      <c r="B9" s="196"/>
      <c r="C9" s="196"/>
      <c r="D9" s="196"/>
      <c r="E9" s="196"/>
      <c r="F9" s="196"/>
    </row>
    <row r="10" spans="1:6" ht="14.2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</row>
    <row r="11" spans="1:6" ht="54" customHeight="1">
      <c r="A11" s="47">
        <v>1</v>
      </c>
      <c r="B11" s="159" t="s">
        <v>544</v>
      </c>
      <c r="C11" s="45"/>
      <c r="D11" s="45"/>
      <c r="E11" s="45"/>
      <c r="F11" s="45"/>
    </row>
    <row r="12" spans="1:6" ht="54" customHeight="1">
      <c r="A12" s="161">
        <v>2</v>
      </c>
      <c r="B12" s="159" t="s">
        <v>542</v>
      </c>
      <c r="C12" s="45"/>
      <c r="D12" s="45"/>
      <c r="E12" s="45"/>
      <c r="F12" s="45"/>
    </row>
    <row r="13" spans="1:6" ht="54" customHeight="1">
      <c r="A13" s="161">
        <v>3</v>
      </c>
      <c r="B13" s="159" t="s">
        <v>534</v>
      </c>
      <c r="C13" s="45"/>
      <c r="D13" s="45"/>
      <c r="E13" s="45"/>
      <c r="F13" s="45"/>
    </row>
    <row r="14" spans="1:6" ht="54" customHeight="1">
      <c r="A14" s="161">
        <v>4</v>
      </c>
      <c r="B14" s="159" t="s">
        <v>535</v>
      </c>
      <c r="C14" s="45"/>
      <c r="D14" s="45"/>
      <c r="E14" s="45"/>
      <c r="F14" s="45"/>
    </row>
    <row r="15" spans="1:6" ht="54" customHeight="1">
      <c r="A15" s="161">
        <v>5</v>
      </c>
      <c r="B15" s="159" t="s">
        <v>539</v>
      </c>
      <c r="C15" s="45"/>
      <c r="D15" s="45"/>
      <c r="E15" s="45"/>
      <c r="F15" s="45"/>
    </row>
    <row r="16" spans="1:6" ht="14.25">
      <c r="A16" s="197" t="s">
        <v>186</v>
      </c>
      <c r="B16" s="198"/>
      <c r="C16" s="44" t="s">
        <v>187</v>
      </c>
      <c r="D16" s="44" t="s">
        <v>187</v>
      </c>
      <c r="E16" s="44" t="s">
        <v>187</v>
      </c>
      <c r="F16" s="140">
        <f>F15+F14+F13+F11+F12</f>
        <v>0</v>
      </c>
    </row>
    <row r="18" spans="1:6" ht="14.25">
      <c r="A18" s="200" t="s">
        <v>218</v>
      </c>
      <c r="B18" s="200"/>
      <c r="C18" s="200"/>
      <c r="D18" s="200"/>
      <c r="E18" s="200"/>
      <c r="F18" s="200"/>
    </row>
    <row r="19" spans="1:6" ht="14.25">
      <c r="A19" s="199" t="s">
        <v>189</v>
      </c>
      <c r="B19" s="199"/>
      <c r="C19" s="107">
        <v>112</v>
      </c>
      <c r="D19" s="46"/>
      <c r="E19" s="46"/>
      <c r="F19" s="46"/>
    </row>
    <row r="21" spans="1:6" ht="14.25">
      <c r="A21" s="199" t="s">
        <v>188</v>
      </c>
      <c r="B21" s="199"/>
      <c r="C21" s="199"/>
      <c r="D21" s="46" t="s">
        <v>385</v>
      </c>
      <c r="E21" s="46"/>
      <c r="F21" s="46"/>
    </row>
    <row r="23" spans="1:6" ht="14.25">
      <c r="A23" s="201" t="s">
        <v>201</v>
      </c>
      <c r="B23" s="201"/>
      <c r="C23" s="201"/>
      <c r="D23" s="201"/>
      <c r="E23" s="201"/>
      <c r="F23" s="201"/>
    </row>
    <row r="24" spans="1:6" ht="14.25">
      <c r="A24" s="202" t="s">
        <v>176</v>
      </c>
      <c r="B24" s="196" t="s">
        <v>190</v>
      </c>
      <c r="C24" s="196" t="s">
        <v>198</v>
      </c>
      <c r="D24" s="196" t="s">
        <v>199</v>
      </c>
      <c r="E24" s="196" t="s">
        <v>200</v>
      </c>
      <c r="F24" s="196" t="s">
        <v>195</v>
      </c>
    </row>
    <row r="25" spans="1:6" ht="14.25">
      <c r="A25" s="202"/>
      <c r="B25" s="196"/>
      <c r="C25" s="196"/>
      <c r="D25" s="196"/>
      <c r="E25" s="196"/>
      <c r="F25" s="196"/>
    </row>
    <row r="26" spans="1:6" ht="14.25">
      <c r="A26" s="202"/>
      <c r="B26" s="196"/>
      <c r="C26" s="196"/>
      <c r="D26" s="196"/>
      <c r="E26" s="196"/>
      <c r="F26" s="196"/>
    </row>
    <row r="27" spans="1:6" ht="14.25">
      <c r="A27" s="44">
        <v>1</v>
      </c>
      <c r="B27" s="44">
        <v>2</v>
      </c>
      <c r="C27" s="44">
        <v>3</v>
      </c>
      <c r="D27" s="44">
        <v>4</v>
      </c>
      <c r="E27" s="44">
        <v>5</v>
      </c>
      <c r="F27" s="44">
        <v>6</v>
      </c>
    </row>
    <row r="28" spans="1:6" ht="28.5">
      <c r="A28" s="47">
        <v>1</v>
      </c>
      <c r="B28" s="159" t="s">
        <v>545</v>
      </c>
      <c r="C28" s="45"/>
      <c r="D28" s="45"/>
      <c r="E28" s="45"/>
      <c r="F28" s="45"/>
    </row>
    <row r="29" spans="1:6" ht="28.5">
      <c r="A29" s="161">
        <v>2</v>
      </c>
      <c r="B29" s="159" t="s">
        <v>546</v>
      </c>
      <c r="C29" s="45"/>
      <c r="D29" s="45"/>
      <c r="E29" s="45"/>
      <c r="F29" s="45"/>
    </row>
    <row r="30" spans="1:6" ht="14.25">
      <c r="A30" s="161"/>
      <c r="B30" s="159" t="s">
        <v>547</v>
      </c>
      <c r="C30" s="45"/>
      <c r="D30" s="45"/>
      <c r="E30" s="45"/>
      <c r="F30" s="45">
        <f>F29+F28</f>
        <v>0</v>
      </c>
    </row>
  </sheetData>
  <sheetProtection/>
  <mergeCells count="21">
    <mergeCell ref="D24:D26"/>
    <mergeCell ref="A1:F1"/>
    <mergeCell ref="A2:B2"/>
    <mergeCell ref="A4:C4"/>
    <mergeCell ref="A6:F6"/>
    <mergeCell ref="A7:A9"/>
    <mergeCell ref="F24:F26"/>
    <mergeCell ref="C7:C9"/>
    <mergeCell ref="A18:F18"/>
    <mergeCell ref="A19:B19"/>
    <mergeCell ref="A21:C21"/>
    <mergeCell ref="B7:B9"/>
    <mergeCell ref="E24:E26"/>
    <mergeCell ref="D7:D9"/>
    <mergeCell ref="E7:E9"/>
    <mergeCell ref="F7:F9"/>
    <mergeCell ref="A16:B16"/>
    <mergeCell ref="A23:F23"/>
    <mergeCell ref="A24:A26"/>
    <mergeCell ref="B24:B26"/>
    <mergeCell ref="C24:C26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115" zoomScaleNormal="115" zoomScalePageLayoutView="0" workbookViewId="0" topLeftCell="A13">
      <selection activeCell="D12" sqref="D12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4" width="18.5" style="43" customWidth="1"/>
    <col min="5" max="16384" width="9.33203125" style="43" customWidth="1"/>
  </cols>
  <sheetData>
    <row r="1" spans="1:4" ht="24" customHeight="1">
      <c r="A1" s="200" t="s">
        <v>219</v>
      </c>
      <c r="B1" s="200"/>
      <c r="C1" s="200"/>
      <c r="D1" s="200"/>
    </row>
    <row r="2" spans="1:4" ht="20.25" customHeight="1">
      <c r="A2" s="199" t="s">
        <v>189</v>
      </c>
      <c r="B2" s="199"/>
      <c r="C2" s="107">
        <v>119</v>
      </c>
      <c r="D2" s="46"/>
    </row>
    <row r="4" spans="1:4" ht="20.25" customHeight="1">
      <c r="A4" s="199" t="s">
        <v>188</v>
      </c>
      <c r="B4" s="199"/>
      <c r="C4" s="50" t="s">
        <v>386</v>
      </c>
      <c r="D4" s="46"/>
    </row>
    <row r="6" spans="1:4" ht="63.75" customHeight="1">
      <c r="A6" s="204" t="s">
        <v>202</v>
      </c>
      <c r="B6" s="204"/>
      <c r="C6" s="204"/>
      <c r="D6" s="204"/>
    </row>
    <row r="7" spans="1:4" ht="51.75" customHeight="1">
      <c r="A7" s="51" t="s">
        <v>176</v>
      </c>
      <c r="B7" s="35" t="s">
        <v>203</v>
      </c>
      <c r="C7" s="35" t="s">
        <v>204</v>
      </c>
      <c r="D7" s="35" t="s">
        <v>205</v>
      </c>
    </row>
    <row r="8" spans="1:4" ht="14.25">
      <c r="A8" s="44">
        <v>1</v>
      </c>
      <c r="B8" s="44">
        <v>2</v>
      </c>
      <c r="C8" s="44">
        <v>3</v>
      </c>
      <c r="D8" s="44">
        <v>4</v>
      </c>
    </row>
    <row r="9" spans="1:4" ht="36.75" customHeight="1">
      <c r="A9" s="52">
        <v>1</v>
      </c>
      <c r="B9" s="53" t="s">
        <v>206</v>
      </c>
      <c r="C9" s="51" t="s">
        <v>113</v>
      </c>
      <c r="D9" s="45"/>
    </row>
    <row r="10" spans="1:4" ht="21" customHeight="1">
      <c r="A10" s="47" t="s">
        <v>98</v>
      </c>
      <c r="B10" s="36" t="s">
        <v>207</v>
      </c>
      <c r="C10" s="45">
        <v>15663700.92</v>
      </c>
      <c r="D10" s="45">
        <f>C10*22%</f>
        <v>3446014.2024</v>
      </c>
    </row>
    <row r="11" spans="1:4" ht="21" customHeight="1">
      <c r="A11" s="47" t="s">
        <v>100</v>
      </c>
      <c r="B11" s="36" t="s">
        <v>208</v>
      </c>
      <c r="C11" s="45"/>
      <c r="D11" s="45"/>
    </row>
    <row r="12" spans="1:4" ht="61.5" customHeight="1">
      <c r="A12" s="47" t="s">
        <v>197</v>
      </c>
      <c r="B12" s="36" t="s">
        <v>209</v>
      </c>
      <c r="C12" s="45"/>
      <c r="D12" s="45"/>
    </row>
    <row r="13" spans="1:4" ht="48.75" customHeight="1">
      <c r="A13" s="52">
        <v>2</v>
      </c>
      <c r="B13" s="53" t="s">
        <v>210</v>
      </c>
      <c r="C13" s="51" t="s">
        <v>113</v>
      </c>
      <c r="D13" s="45"/>
    </row>
    <row r="14" spans="1:4" ht="68.25" customHeight="1">
      <c r="A14" s="47"/>
      <c r="B14" s="36" t="s">
        <v>211</v>
      </c>
      <c r="C14" s="45">
        <f>C10</f>
        <v>15663700.92</v>
      </c>
      <c r="D14" s="45">
        <f>C14*2.9%</f>
        <v>454247.32667999994</v>
      </c>
    </row>
    <row r="15" spans="1:4" ht="46.5" customHeight="1">
      <c r="A15" s="47"/>
      <c r="B15" s="36" t="s">
        <v>212</v>
      </c>
      <c r="C15" s="45"/>
      <c r="D15" s="45"/>
    </row>
    <row r="16" spans="1:4" ht="62.25" customHeight="1">
      <c r="A16" s="47"/>
      <c r="B16" s="36" t="s">
        <v>213</v>
      </c>
      <c r="C16" s="45">
        <f>C14</f>
        <v>15663700.92</v>
      </c>
      <c r="D16" s="45">
        <f>C16*0.2%</f>
        <v>31327.401840000002</v>
      </c>
    </row>
    <row r="17" spans="1:4" ht="60" customHeight="1">
      <c r="A17" s="47"/>
      <c r="B17" s="36" t="s">
        <v>214</v>
      </c>
      <c r="C17" s="45"/>
      <c r="D17" s="45"/>
    </row>
    <row r="18" spans="1:4" ht="54" customHeight="1">
      <c r="A18" s="52">
        <v>3</v>
      </c>
      <c r="B18" s="53" t="s">
        <v>215</v>
      </c>
      <c r="C18" s="45">
        <f>C16</f>
        <v>15663700.92</v>
      </c>
      <c r="D18" s="45">
        <f>C18*5.1%</f>
        <v>798848.74692</v>
      </c>
    </row>
    <row r="19" spans="1:4" ht="14.25">
      <c r="A19" s="197" t="s">
        <v>186</v>
      </c>
      <c r="B19" s="198"/>
      <c r="C19" s="51" t="s">
        <v>113</v>
      </c>
      <c r="D19" s="140">
        <f>D18+D16+D14+D10</f>
        <v>4730437.67784</v>
      </c>
    </row>
  </sheetData>
  <sheetProtection/>
  <mergeCells count="5">
    <mergeCell ref="A19:B19"/>
    <mergeCell ref="A4:B4"/>
    <mergeCell ref="A1:D1"/>
    <mergeCell ref="A2:B2"/>
    <mergeCell ref="A6:D6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115" zoomScaleNormal="115" zoomScalePageLayoutView="0" workbookViewId="0" topLeftCell="A1">
      <selection activeCell="D11" sqref="D11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4" width="21.16015625" style="43" customWidth="1"/>
    <col min="5" max="5" width="17.16015625" style="43" customWidth="1"/>
    <col min="6" max="16384" width="9.33203125" style="43" customWidth="1"/>
  </cols>
  <sheetData>
    <row r="1" spans="1:5" ht="24" customHeight="1">
      <c r="A1" s="200" t="s">
        <v>220</v>
      </c>
      <c r="B1" s="200"/>
      <c r="C1" s="200"/>
      <c r="D1" s="200"/>
      <c r="E1" s="200"/>
    </row>
    <row r="2" spans="1:5" ht="20.25" customHeight="1">
      <c r="A2" s="199" t="s">
        <v>189</v>
      </c>
      <c r="B2" s="199"/>
      <c r="C2" s="155">
        <v>262</v>
      </c>
      <c r="D2" s="46"/>
      <c r="E2" s="46"/>
    </row>
    <row r="4" spans="1:5" ht="20.25" customHeight="1">
      <c r="A4" s="199" t="s">
        <v>188</v>
      </c>
      <c r="B4" s="199"/>
      <c r="C4" s="50" t="s">
        <v>384</v>
      </c>
      <c r="D4" s="46"/>
      <c r="E4" s="46"/>
    </row>
    <row r="6" spans="1:5" ht="51.75" customHeight="1">
      <c r="A6" s="51" t="s">
        <v>176</v>
      </c>
      <c r="B6" s="35" t="s">
        <v>14</v>
      </c>
      <c r="C6" s="35" t="s">
        <v>221</v>
      </c>
      <c r="D6" s="35" t="s">
        <v>222</v>
      </c>
      <c r="E6" s="35" t="s">
        <v>223</v>
      </c>
    </row>
    <row r="7" spans="1:5" ht="14.25">
      <c r="A7" s="44">
        <v>1</v>
      </c>
      <c r="B7" s="44">
        <v>2</v>
      </c>
      <c r="C7" s="44">
        <v>3</v>
      </c>
      <c r="D7" s="44">
        <v>4</v>
      </c>
      <c r="E7" s="44">
        <v>5</v>
      </c>
    </row>
    <row r="8" spans="1:5" ht="30.75" customHeight="1">
      <c r="A8" s="52"/>
      <c r="B8" s="53" t="s">
        <v>543</v>
      </c>
      <c r="C8" s="51">
        <v>17.5</v>
      </c>
      <c r="D8" s="45"/>
      <c r="E8" s="45">
        <v>8750</v>
      </c>
    </row>
    <row r="9" spans="1:5" ht="21" customHeight="1">
      <c r="A9" s="47"/>
      <c r="B9" s="36"/>
      <c r="C9" s="45"/>
      <c r="D9" s="45"/>
      <c r="E9" s="45"/>
    </row>
    <row r="10" spans="1:5" ht="21" customHeight="1">
      <c r="A10" s="47"/>
      <c r="B10" s="36"/>
      <c r="C10" s="45"/>
      <c r="D10" s="45"/>
      <c r="E10" s="45"/>
    </row>
    <row r="11" spans="1:5" ht="14.25">
      <c r="A11" s="197" t="s">
        <v>186</v>
      </c>
      <c r="B11" s="198"/>
      <c r="C11" s="51" t="s">
        <v>113</v>
      </c>
      <c r="D11" s="51" t="s">
        <v>113</v>
      </c>
      <c r="E11" s="45">
        <f>E8</f>
        <v>8750</v>
      </c>
    </row>
  </sheetData>
  <sheetProtection/>
  <mergeCells count="4">
    <mergeCell ref="A2:B2"/>
    <mergeCell ref="A4:B4"/>
    <mergeCell ref="A11:B11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="115" zoomScaleNormal="115" zoomScalePageLayoutView="0" workbookViewId="0" topLeftCell="A19">
      <selection activeCell="B36" sqref="B36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4" width="21.16015625" style="43" customWidth="1"/>
    <col min="5" max="5" width="17.16015625" style="43" customWidth="1"/>
    <col min="6" max="16384" width="9.33203125" style="43" customWidth="1"/>
  </cols>
  <sheetData>
    <row r="1" spans="1:5" ht="24" customHeight="1">
      <c r="A1" s="200" t="s">
        <v>224</v>
      </c>
      <c r="B1" s="200"/>
      <c r="C1" s="200"/>
      <c r="D1" s="200"/>
      <c r="E1" s="200"/>
    </row>
    <row r="2" spans="1:5" ht="20.25" customHeight="1">
      <c r="A2" s="199" t="s">
        <v>189</v>
      </c>
      <c r="B2" s="199"/>
      <c r="C2" s="107">
        <v>850</v>
      </c>
      <c r="D2" s="107">
        <v>851</v>
      </c>
      <c r="E2" s="107">
        <v>852</v>
      </c>
    </row>
    <row r="4" spans="1:5" ht="20.25" customHeight="1">
      <c r="A4" s="199" t="s">
        <v>188</v>
      </c>
      <c r="B4" s="199"/>
      <c r="C4" s="50" t="s">
        <v>384</v>
      </c>
      <c r="D4" s="46"/>
      <c r="E4" s="46"/>
    </row>
    <row r="6" spans="1:5" ht="24" customHeight="1">
      <c r="A6" s="201" t="s">
        <v>235</v>
      </c>
      <c r="B6" s="201"/>
      <c r="C6" s="201"/>
      <c r="D6" s="201"/>
      <c r="E6" s="201"/>
    </row>
    <row r="7" spans="1:5" ht="99" customHeight="1">
      <c r="A7" s="51" t="s">
        <v>176</v>
      </c>
      <c r="B7" s="35" t="s">
        <v>190</v>
      </c>
      <c r="C7" s="35" t="s">
        <v>225</v>
      </c>
      <c r="D7" s="35" t="s">
        <v>226</v>
      </c>
      <c r="E7" s="35" t="s">
        <v>227</v>
      </c>
    </row>
    <row r="8" spans="1:5" ht="14.25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ht="30.75" customHeight="1">
      <c r="A9" s="47">
        <v>1</v>
      </c>
      <c r="B9" s="36" t="s">
        <v>228</v>
      </c>
      <c r="C9" s="51"/>
      <c r="D9" s="45"/>
      <c r="E9" s="45"/>
    </row>
    <row r="10" spans="1:5" ht="21" customHeight="1">
      <c r="A10" s="47"/>
      <c r="B10" s="48" t="s">
        <v>229</v>
      </c>
      <c r="C10" s="45"/>
      <c r="D10" s="45"/>
      <c r="E10" s="45"/>
    </row>
    <row r="11" spans="1:5" ht="21" customHeight="1">
      <c r="A11" s="47"/>
      <c r="B11" s="55" t="s">
        <v>230</v>
      </c>
      <c r="C11" s="45"/>
      <c r="D11" s="45"/>
      <c r="E11" s="45"/>
    </row>
    <row r="12" spans="1:5" ht="21" customHeight="1">
      <c r="A12" s="47"/>
      <c r="B12" s="48" t="s">
        <v>231</v>
      </c>
      <c r="C12" s="45"/>
      <c r="D12" s="45"/>
      <c r="E12" s="45"/>
    </row>
    <row r="13" spans="1:5" ht="21" customHeight="1">
      <c r="A13" s="47"/>
      <c r="B13" s="55" t="s">
        <v>230</v>
      </c>
      <c r="C13" s="45"/>
      <c r="D13" s="45"/>
      <c r="E13" s="45"/>
    </row>
    <row r="14" spans="1:5" ht="14.25">
      <c r="A14" s="197" t="s">
        <v>186</v>
      </c>
      <c r="B14" s="198"/>
      <c r="C14" s="51"/>
      <c r="D14" s="51" t="s">
        <v>113</v>
      </c>
      <c r="E14" s="45"/>
    </row>
    <row r="16" spans="1:5" ht="21.75" customHeight="1">
      <c r="A16" s="201" t="s">
        <v>236</v>
      </c>
      <c r="B16" s="201"/>
      <c r="C16" s="201"/>
      <c r="D16" s="201"/>
      <c r="E16" s="201"/>
    </row>
    <row r="17" spans="1:5" ht="42.75">
      <c r="A17" s="51" t="s">
        <v>176</v>
      </c>
      <c r="B17" s="35" t="s">
        <v>190</v>
      </c>
      <c r="C17" s="35" t="s">
        <v>233</v>
      </c>
      <c r="D17" s="35" t="s">
        <v>226</v>
      </c>
      <c r="E17" s="35" t="s">
        <v>234</v>
      </c>
    </row>
    <row r="18" spans="1:5" ht="14.25">
      <c r="A18" s="44">
        <v>1</v>
      </c>
      <c r="B18" s="44">
        <v>2</v>
      </c>
      <c r="C18" s="44">
        <v>3</v>
      </c>
      <c r="D18" s="44">
        <v>4</v>
      </c>
      <c r="E18" s="44">
        <v>5</v>
      </c>
    </row>
    <row r="19" spans="1:5" ht="18" customHeight="1">
      <c r="A19" s="47">
        <v>1</v>
      </c>
      <c r="B19" s="36" t="s">
        <v>232</v>
      </c>
      <c r="C19" s="51">
        <v>44095197</v>
      </c>
      <c r="D19" s="106">
        <v>1.5</v>
      </c>
      <c r="E19" s="152">
        <v>829373</v>
      </c>
    </row>
    <row r="20" spans="1:5" ht="14.25">
      <c r="A20" s="47"/>
      <c r="B20" s="48"/>
      <c r="C20" s="45"/>
      <c r="D20" s="45"/>
      <c r="E20" s="45"/>
    </row>
    <row r="21" spans="1:5" ht="14.25">
      <c r="A21" s="47"/>
      <c r="B21" s="55"/>
      <c r="C21" s="45"/>
      <c r="D21" s="45"/>
      <c r="E21" s="45"/>
    </row>
    <row r="22" spans="1:5" ht="14.25">
      <c r="A22" s="197" t="s">
        <v>186</v>
      </c>
      <c r="B22" s="198"/>
      <c r="C22" s="51" t="s">
        <v>113</v>
      </c>
      <c r="D22" s="51" t="s">
        <v>113</v>
      </c>
      <c r="E22" s="153">
        <f>E19+E20</f>
        <v>829373</v>
      </c>
    </row>
    <row r="24" spans="1:5" ht="24" customHeight="1">
      <c r="A24" s="201" t="s">
        <v>237</v>
      </c>
      <c r="B24" s="201"/>
      <c r="C24" s="201"/>
      <c r="D24" s="201"/>
      <c r="E24" s="201"/>
    </row>
    <row r="25" spans="1:5" ht="34.5" customHeight="1">
      <c r="A25" s="51" t="s">
        <v>176</v>
      </c>
      <c r="B25" s="35" t="s">
        <v>190</v>
      </c>
      <c r="C25" s="35" t="s">
        <v>225</v>
      </c>
      <c r="D25" s="35" t="s">
        <v>226</v>
      </c>
      <c r="E25" s="35" t="s">
        <v>234</v>
      </c>
    </row>
    <row r="26" spans="1:5" ht="14.25">
      <c r="A26" s="44">
        <v>1</v>
      </c>
      <c r="B26" s="44">
        <v>2</v>
      </c>
      <c r="C26" s="44">
        <v>3</v>
      </c>
      <c r="D26" s="44">
        <v>4</v>
      </c>
      <c r="E26" s="44">
        <v>5</v>
      </c>
    </row>
    <row r="27" spans="1:5" ht="14.25">
      <c r="A27" s="47">
        <v>1</v>
      </c>
      <c r="B27" s="36" t="s">
        <v>387</v>
      </c>
      <c r="C27" s="51">
        <v>2729200</v>
      </c>
      <c r="D27" s="113">
        <v>0.01</v>
      </c>
      <c r="E27" s="105">
        <v>27292</v>
      </c>
    </row>
    <row r="28" spans="1:5" ht="28.5">
      <c r="A28" s="47">
        <v>2</v>
      </c>
      <c r="B28" s="36" t="s">
        <v>388</v>
      </c>
      <c r="C28" s="45"/>
      <c r="D28" s="45"/>
      <c r="E28" s="45">
        <v>4000</v>
      </c>
    </row>
    <row r="29" spans="1:5" ht="14.25">
      <c r="A29" s="47">
        <v>3</v>
      </c>
      <c r="B29" s="36" t="s">
        <v>536</v>
      </c>
      <c r="C29" s="45"/>
      <c r="D29" s="45"/>
      <c r="E29" s="45"/>
    </row>
    <row r="30" spans="1:5" ht="14.25">
      <c r="A30" s="47" t="s">
        <v>58</v>
      </c>
      <c r="B30" s="55" t="s">
        <v>513</v>
      </c>
      <c r="C30" s="45"/>
      <c r="D30" s="45"/>
      <c r="E30" s="45"/>
    </row>
    <row r="31" spans="1:5" ht="14.25">
      <c r="A31" s="197" t="s">
        <v>186</v>
      </c>
      <c r="B31" s="198"/>
      <c r="C31" s="51" t="s">
        <v>113</v>
      </c>
      <c r="D31" s="51" t="s">
        <v>113</v>
      </c>
      <c r="E31" s="166">
        <f>E27+E28+E29</f>
        <v>31292</v>
      </c>
    </row>
    <row r="33" spans="1:5" ht="14.25">
      <c r="A33" s="201" t="s">
        <v>512</v>
      </c>
      <c r="B33" s="201"/>
      <c r="C33" s="201"/>
      <c r="D33" s="201"/>
      <c r="E33" s="201"/>
    </row>
    <row r="34" spans="1:5" ht="28.5">
      <c r="A34" s="156" t="s">
        <v>176</v>
      </c>
      <c r="B34" s="157" t="s">
        <v>190</v>
      </c>
      <c r="C34" s="157" t="s">
        <v>225</v>
      </c>
      <c r="D34" s="157" t="s">
        <v>226</v>
      </c>
      <c r="E34" s="157" t="s">
        <v>234</v>
      </c>
    </row>
    <row r="35" spans="1:5" ht="14.25">
      <c r="A35" s="44">
        <v>1</v>
      </c>
      <c r="B35" s="44">
        <v>2</v>
      </c>
      <c r="C35" s="44">
        <v>3</v>
      </c>
      <c r="D35" s="44">
        <v>4</v>
      </c>
      <c r="E35" s="44">
        <v>5</v>
      </c>
    </row>
    <row r="36" spans="1:5" ht="14.25">
      <c r="A36" s="47">
        <v>1</v>
      </c>
      <c r="B36" s="36"/>
      <c r="C36" s="156"/>
      <c r="D36" s="113">
        <v>0.01</v>
      </c>
      <c r="E36" s="105"/>
    </row>
    <row r="37" spans="1:5" ht="14.25">
      <c r="A37" s="47">
        <v>2</v>
      </c>
      <c r="B37" s="36"/>
      <c r="C37" s="45"/>
      <c r="D37" s="45"/>
      <c r="E37" s="45"/>
    </row>
    <row r="38" spans="1:5" ht="14.25">
      <c r="A38" s="47" t="s">
        <v>58</v>
      </c>
      <c r="B38" s="55"/>
      <c r="C38" s="45"/>
      <c r="D38" s="45"/>
      <c r="E38" s="45"/>
    </row>
    <row r="39" spans="1:5" ht="14.25">
      <c r="A39" s="197" t="s">
        <v>186</v>
      </c>
      <c r="B39" s="198"/>
      <c r="C39" s="156" t="s">
        <v>113</v>
      </c>
      <c r="D39" s="156" t="s">
        <v>113</v>
      </c>
      <c r="E39" s="117">
        <f>E36+E37+E38</f>
        <v>0</v>
      </c>
    </row>
  </sheetData>
  <sheetProtection/>
  <mergeCells count="11">
    <mergeCell ref="A16:E16"/>
    <mergeCell ref="A33:E33"/>
    <mergeCell ref="A39:B39"/>
    <mergeCell ref="A22:B22"/>
    <mergeCell ref="A24:E24"/>
    <mergeCell ref="A31:B31"/>
    <mergeCell ref="A1:E1"/>
    <mergeCell ref="A2:B2"/>
    <mergeCell ref="A4:B4"/>
    <mergeCell ref="A14:B14"/>
    <mergeCell ref="A6:E6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115" zoomScaleNormal="115" zoomScalePageLayoutView="0" workbookViewId="0" topLeftCell="A1">
      <selection activeCell="B29" sqref="B29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4" width="21.16015625" style="43" customWidth="1"/>
    <col min="5" max="5" width="17.16015625" style="43" customWidth="1"/>
    <col min="6" max="16384" width="9.33203125" style="43" customWidth="1"/>
  </cols>
  <sheetData>
    <row r="1" spans="1:5" ht="24" customHeight="1">
      <c r="A1" s="200" t="s">
        <v>238</v>
      </c>
      <c r="B1" s="200"/>
      <c r="C1" s="200"/>
      <c r="D1" s="200"/>
      <c r="E1" s="200"/>
    </row>
    <row r="2" spans="1:5" ht="20.25" customHeight="1">
      <c r="A2" s="199" t="s">
        <v>189</v>
      </c>
      <c r="B2" s="199"/>
      <c r="C2" s="46">
        <v>0</v>
      </c>
      <c r="D2" s="46"/>
      <c r="E2" s="46"/>
    </row>
    <row r="4" spans="1:5" ht="20.25" customHeight="1">
      <c r="A4" s="199" t="s">
        <v>188</v>
      </c>
      <c r="B4" s="199"/>
      <c r="C4" s="50"/>
      <c r="D4" s="46"/>
      <c r="E4" s="46"/>
    </row>
    <row r="6" spans="1:5" ht="56.25" customHeight="1">
      <c r="A6" s="51" t="s">
        <v>176</v>
      </c>
      <c r="B6" s="35" t="s">
        <v>14</v>
      </c>
      <c r="C6" s="35" t="s">
        <v>221</v>
      </c>
      <c r="D6" s="35" t="s">
        <v>222</v>
      </c>
      <c r="E6" s="35" t="s">
        <v>223</v>
      </c>
    </row>
    <row r="7" spans="1:5" ht="14.25">
      <c r="A7" s="44">
        <v>1</v>
      </c>
      <c r="B7" s="44">
        <v>2</v>
      </c>
      <c r="C7" s="44">
        <v>3</v>
      </c>
      <c r="D7" s="44">
        <v>4</v>
      </c>
      <c r="E7" s="44">
        <v>5</v>
      </c>
    </row>
    <row r="8" spans="1:5" ht="21" customHeight="1">
      <c r="A8" s="47"/>
      <c r="B8" s="48"/>
      <c r="C8" s="45"/>
      <c r="D8" s="45"/>
      <c r="E8" s="45"/>
    </row>
    <row r="9" spans="1:5" ht="21" customHeight="1">
      <c r="A9" s="47"/>
      <c r="B9" s="55"/>
      <c r="C9" s="45"/>
      <c r="D9" s="45"/>
      <c r="E9" s="45"/>
    </row>
    <row r="10" spans="1:5" ht="21" customHeight="1">
      <c r="A10" s="47"/>
      <c r="B10" s="48"/>
      <c r="C10" s="45"/>
      <c r="D10" s="45"/>
      <c r="E10" s="45"/>
    </row>
    <row r="11" spans="1:5" ht="14.25">
      <c r="A11" s="197" t="s">
        <v>186</v>
      </c>
      <c r="B11" s="198"/>
      <c r="C11" s="51" t="s">
        <v>113</v>
      </c>
      <c r="D11" s="51" t="s">
        <v>113</v>
      </c>
      <c r="E11" s="45">
        <v>0</v>
      </c>
    </row>
  </sheetData>
  <sheetProtection/>
  <mergeCells count="4">
    <mergeCell ref="A1:E1"/>
    <mergeCell ref="A2:B2"/>
    <mergeCell ref="A4:B4"/>
    <mergeCell ref="A11:B1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="115" zoomScaleNormal="115" zoomScaleSheetLayoutView="115" zoomScalePageLayoutView="0" workbookViewId="0" topLeftCell="A16">
      <selection activeCell="A1" sqref="A1:A10"/>
    </sheetView>
  </sheetViews>
  <sheetFormatPr defaultColWidth="9.33203125" defaultRowHeight="12.75"/>
  <cols>
    <col min="1" max="1" width="16" style="1" customWidth="1"/>
    <col min="2" max="2" width="22" style="1" customWidth="1"/>
    <col min="3" max="3" width="11.83203125" style="1" customWidth="1"/>
    <col min="4" max="4" width="16.83203125" style="1" customWidth="1"/>
    <col min="5" max="5" width="8.33203125" style="1" customWidth="1"/>
    <col min="6" max="6" width="38" style="1" customWidth="1"/>
    <col min="7" max="16384" width="9.33203125" style="1" customWidth="1"/>
  </cols>
  <sheetData>
    <row r="1" spans="1:6" ht="21" customHeight="1">
      <c r="A1" s="175" t="s">
        <v>0</v>
      </c>
      <c r="B1" s="175"/>
      <c r="C1" s="175"/>
      <c r="D1" s="175"/>
      <c r="E1" s="3" t="s">
        <v>0</v>
      </c>
      <c r="F1" s="3" t="s">
        <v>0</v>
      </c>
    </row>
    <row r="2" spans="1:6" ht="12.75" customHeight="1">
      <c r="A2" s="175" t="s">
        <v>590</v>
      </c>
      <c r="B2" s="175"/>
      <c r="C2" s="175"/>
      <c r="D2" s="175"/>
      <c r="E2" s="3" t="s">
        <v>0</v>
      </c>
      <c r="F2" s="3" t="s">
        <v>0</v>
      </c>
    </row>
    <row r="3" spans="1:6" ht="18" customHeight="1">
      <c r="A3" s="174" t="s">
        <v>0</v>
      </c>
      <c r="B3" s="174"/>
      <c r="C3" s="174"/>
      <c r="D3" s="174"/>
      <c r="E3" s="3" t="s">
        <v>0</v>
      </c>
      <c r="F3" s="3" t="s">
        <v>0</v>
      </c>
    </row>
    <row r="4" spans="1:6" ht="12.75" customHeight="1">
      <c r="A4" s="174" t="s">
        <v>589</v>
      </c>
      <c r="B4" s="174"/>
      <c r="C4" s="174"/>
      <c r="D4" s="174"/>
      <c r="E4" s="3" t="s">
        <v>0</v>
      </c>
      <c r="F4" s="3" t="s">
        <v>0</v>
      </c>
    </row>
    <row r="5" spans="1:6" ht="21" customHeight="1">
      <c r="A5" s="174" t="s">
        <v>0</v>
      </c>
      <c r="B5" s="174"/>
      <c r="C5" s="174"/>
      <c r="D5" s="3" t="s">
        <v>0</v>
      </c>
      <c r="E5" s="3" t="s">
        <v>0</v>
      </c>
      <c r="F5" s="3" t="s">
        <v>0</v>
      </c>
    </row>
    <row r="6" spans="1:6" ht="28.5" customHeight="1">
      <c r="A6" s="172" t="s">
        <v>367</v>
      </c>
      <c r="B6" s="172"/>
      <c r="C6" s="172"/>
      <c r="D6" s="172"/>
      <c r="E6" s="172"/>
      <c r="F6" s="172"/>
    </row>
    <row r="7" spans="1:6" ht="41.25" customHeight="1">
      <c r="A7" s="172" t="s">
        <v>56</v>
      </c>
      <c r="B7" s="172"/>
      <c r="C7" s="172"/>
      <c r="D7" s="172"/>
      <c r="E7" s="172"/>
      <c r="F7" s="172"/>
    </row>
    <row r="8" spans="1:6" ht="21" customHeight="1">
      <c r="A8" s="172" t="s">
        <v>389</v>
      </c>
      <c r="B8" s="172"/>
      <c r="C8" s="172"/>
      <c r="D8" s="172"/>
      <c r="E8" s="172"/>
      <c r="F8" s="172"/>
    </row>
    <row r="9" spans="1:6" ht="21" customHeight="1">
      <c r="A9" s="173" t="s">
        <v>0</v>
      </c>
      <c r="B9" s="173"/>
      <c r="C9" s="173"/>
      <c r="D9" s="173"/>
      <c r="E9" s="173"/>
      <c r="F9" s="173"/>
    </row>
    <row r="10" spans="1:6" ht="28.5" customHeight="1">
      <c r="A10" s="172" t="s">
        <v>368</v>
      </c>
      <c r="B10" s="172"/>
      <c r="C10" s="4" t="s">
        <v>0</v>
      </c>
      <c r="D10" s="173" t="s">
        <v>1</v>
      </c>
      <c r="E10" s="173"/>
      <c r="F10" s="4">
        <v>324501001</v>
      </c>
    </row>
    <row r="11" spans="1:6" ht="21" customHeight="1">
      <c r="A11" s="173" t="s">
        <v>0</v>
      </c>
      <c r="B11" s="173"/>
      <c r="C11" s="3" t="s">
        <v>0</v>
      </c>
      <c r="D11" s="173" t="s">
        <v>0</v>
      </c>
      <c r="E11" s="173"/>
      <c r="F11" s="3" t="s">
        <v>0</v>
      </c>
    </row>
    <row r="12" spans="1:6" ht="14.25" customHeight="1">
      <c r="A12" s="172" t="s">
        <v>509</v>
      </c>
      <c r="B12" s="172"/>
      <c r="C12" s="172"/>
      <c r="D12" s="172"/>
      <c r="E12" s="172"/>
      <c r="F12" s="172"/>
    </row>
    <row r="13" spans="1:6" ht="21" customHeight="1">
      <c r="A13" s="173" t="s">
        <v>0</v>
      </c>
      <c r="B13" s="173"/>
      <c r="C13" s="173"/>
      <c r="D13" s="173"/>
      <c r="E13" s="173"/>
      <c r="F13" s="173"/>
    </row>
    <row r="14" spans="1:6" ht="14.25" customHeight="1">
      <c r="A14" s="5" t="s">
        <v>2</v>
      </c>
      <c r="B14" s="3" t="s">
        <v>0</v>
      </c>
      <c r="C14" s="3" t="s">
        <v>0</v>
      </c>
      <c r="D14" s="3" t="s">
        <v>3</v>
      </c>
      <c r="E14" s="5" t="s">
        <v>4</v>
      </c>
      <c r="F14" s="3" t="s">
        <v>0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sheetProtection/>
  <mergeCells count="15">
    <mergeCell ref="A4:D4"/>
    <mergeCell ref="A5:C5"/>
    <mergeCell ref="A1:D1"/>
    <mergeCell ref="A2:D2"/>
    <mergeCell ref="A3:D3"/>
    <mergeCell ref="A6:F6"/>
    <mergeCell ref="A7:F7"/>
    <mergeCell ref="A12:F12"/>
    <mergeCell ref="A13:F13"/>
    <mergeCell ref="A8:F8"/>
    <mergeCell ref="A9:F9"/>
    <mergeCell ref="A10:B10"/>
    <mergeCell ref="D10:E10"/>
    <mergeCell ref="A11:B11"/>
    <mergeCell ref="D11:E11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115" zoomScaleNormal="115" zoomScalePageLayoutView="0" workbookViewId="0" topLeftCell="A1">
      <selection activeCell="A1" sqref="A1:E1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4" width="21.16015625" style="43" customWidth="1"/>
    <col min="5" max="5" width="17.16015625" style="43" customWidth="1"/>
    <col min="6" max="16384" width="9.33203125" style="43" customWidth="1"/>
  </cols>
  <sheetData>
    <row r="1" spans="1:5" ht="24" customHeight="1">
      <c r="A1" s="200" t="s">
        <v>239</v>
      </c>
      <c r="B1" s="200"/>
      <c r="C1" s="200"/>
      <c r="D1" s="200"/>
      <c r="E1" s="200"/>
    </row>
    <row r="2" spans="1:5" ht="20.25" customHeight="1">
      <c r="A2" s="199" t="s">
        <v>189</v>
      </c>
      <c r="B2" s="199"/>
      <c r="C2" s="46">
        <v>0</v>
      </c>
      <c r="D2" s="46"/>
      <c r="E2" s="46"/>
    </row>
    <row r="4" spans="1:5" ht="20.25" customHeight="1">
      <c r="A4" s="199" t="s">
        <v>188</v>
      </c>
      <c r="B4" s="199"/>
      <c r="C4" s="50"/>
      <c r="D4" s="46"/>
      <c r="E4" s="46"/>
    </row>
    <row r="6" spans="1:5" ht="56.25" customHeight="1">
      <c r="A6" s="51" t="s">
        <v>176</v>
      </c>
      <c r="B6" s="35" t="s">
        <v>14</v>
      </c>
      <c r="C6" s="35" t="s">
        <v>221</v>
      </c>
      <c r="D6" s="35" t="s">
        <v>222</v>
      </c>
      <c r="E6" s="35" t="s">
        <v>223</v>
      </c>
    </row>
    <row r="7" spans="1:5" ht="14.25">
      <c r="A7" s="44">
        <v>1</v>
      </c>
      <c r="B7" s="44">
        <v>2</v>
      </c>
      <c r="C7" s="44">
        <v>3</v>
      </c>
      <c r="D7" s="44">
        <v>4</v>
      </c>
      <c r="E7" s="44">
        <v>5</v>
      </c>
    </row>
    <row r="8" spans="1:5" ht="21" customHeight="1">
      <c r="A8" s="47">
        <v>1</v>
      </c>
      <c r="B8" s="48"/>
      <c r="C8" s="45"/>
      <c r="D8" s="45"/>
      <c r="E8" s="45"/>
    </row>
    <row r="9" spans="1:5" ht="21" customHeight="1">
      <c r="A9" s="47"/>
      <c r="B9" s="55"/>
      <c r="C9" s="45"/>
      <c r="D9" s="45"/>
      <c r="E9" s="45"/>
    </row>
    <row r="10" spans="1:5" ht="21" customHeight="1">
      <c r="A10" s="47"/>
      <c r="B10" s="48"/>
      <c r="C10" s="45"/>
      <c r="D10" s="45"/>
      <c r="E10" s="45"/>
    </row>
    <row r="11" spans="1:5" ht="14.25">
      <c r="A11" s="197" t="s">
        <v>186</v>
      </c>
      <c r="B11" s="198"/>
      <c r="C11" s="51" t="s">
        <v>113</v>
      </c>
      <c r="D11" s="51" t="s">
        <v>113</v>
      </c>
      <c r="E11" s="45">
        <v>0</v>
      </c>
    </row>
  </sheetData>
  <sheetProtection/>
  <mergeCells count="4">
    <mergeCell ref="A1:E1"/>
    <mergeCell ref="A2:B2"/>
    <mergeCell ref="A4:B4"/>
    <mergeCell ref="A11:B1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115" zoomScaleNormal="115" zoomScaleSheetLayoutView="145" zoomScalePageLayoutView="0" workbookViewId="0" topLeftCell="A10">
      <selection activeCell="F9" sqref="F9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6" width="20.16015625" style="43" customWidth="1"/>
    <col min="7" max="16384" width="9.33203125" style="43" customWidth="1"/>
  </cols>
  <sheetData>
    <row r="1" spans="1:6" ht="24" customHeight="1">
      <c r="A1" s="200" t="s">
        <v>240</v>
      </c>
      <c r="B1" s="200"/>
      <c r="C1" s="200"/>
      <c r="D1" s="200"/>
      <c r="E1" s="200"/>
      <c r="F1" s="200"/>
    </row>
    <row r="2" spans="1:6" ht="20.25" customHeight="1">
      <c r="A2" s="199" t="s">
        <v>189</v>
      </c>
      <c r="B2" s="199"/>
      <c r="C2" s="107">
        <v>244</v>
      </c>
      <c r="D2" s="46"/>
      <c r="E2" s="46"/>
      <c r="F2" s="46"/>
    </row>
    <row r="4" spans="1:6" ht="20.25" customHeight="1">
      <c r="A4" s="199" t="s">
        <v>188</v>
      </c>
      <c r="B4" s="199"/>
      <c r="C4" s="50" t="s">
        <v>384</v>
      </c>
      <c r="D4" s="46"/>
      <c r="E4" s="46"/>
      <c r="F4" s="46"/>
    </row>
    <row r="6" spans="1:6" ht="20.25" customHeight="1">
      <c r="A6" s="201" t="s">
        <v>244</v>
      </c>
      <c r="B6" s="201"/>
      <c r="C6" s="201"/>
      <c r="D6" s="201"/>
      <c r="E6" s="201"/>
      <c r="F6" s="201"/>
    </row>
    <row r="7" spans="1:6" ht="56.25" customHeight="1">
      <c r="A7" s="51" t="s">
        <v>176</v>
      </c>
      <c r="B7" s="35" t="s">
        <v>190</v>
      </c>
      <c r="C7" s="35" t="s">
        <v>241</v>
      </c>
      <c r="D7" s="35" t="s">
        <v>242</v>
      </c>
      <c r="E7" s="35" t="s">
        <v>243</v>
      </c>
      <c r="F7" s="35" t="s">
        <v>195</v>
      </c>
    </row>
    <row r="8" spans="1:6" ht="14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</row>
    <row r="9" spans="1:6" ht="48" customHeight="1">
      <c r="A9" s="47"/>
      <c r="B9" s="56" t="s">
        <v>439</v>
      </c>
      <c r="C9" s="105">
        <v>1</v>
      </c>
      <c r="D9" s="105">
        <v>12</v>
      </c>
      <c r="E9" s="45">
        <v>3000</v>
      </c>
      <c r="F9" s="45">
        <f>E9*D9</f>
        <v>36000</v>
      </c>
    </row>
    <row r="10" spans="1:6" ht="35.25" customHeight="1">
      <c r="A10" s="47"/>
      <c r="B10" s="56" t="s">
        <v>438</v>
      </c>
      <c r="C10" s="105">
        <v>1</v>
      </c>
      <c r="D10" s="105">
        <v>12</v>
      </c>
      <c r="E10" s="45">
        <v>3500</v>
      </c>
      <c r="F10" s="45">
        <v>42000</v>
      </c>
    </row>
    <row r="11" spans="1:6" ht="21" customHeight="1">
      <c r="A11" s="47"/>
      <c r="B11" s="56"/>
      <c r="C11" s="45"/>
      <c r="D11" s="45"/>
      <c r="E11" s="45"/>
      <c r="F11" s="45"/>
    </row>
    <row r="12" spans="1:6" ht="14.25">
      <c r="A12" s="197" t="s">
        <v>186</v>
      </c>
      <c r="B12" s="198"/>
      <c r="C12" s="51" t="s">
        <v>113</v>
      </c>
      <c r="D12" s="51" t="s">
        <v>113</v>
      </c>
      <c r="E12" s="51" t="s">
        <v>113</v>
      </c>
      <c r="F12" s="45">
        <f>F10+F9</f>
        <v>78000</v>
      </c>
    </row>
    <row r="13" spans="1:6" ht="14.25">
      <c r="A13" s="114"/>
      <c r="B13" s="114"/>
      <c r="C13" s="115"/>
      <c r="D13" s="115"/>
      <c r="E13" s="115"/>
      <c r="F13" s="116"/>
    </row>
    <row r="14" spans="1:6" ht="14.25">
      <c r="A14" s="200" t="s">
        <v>240</v>
      </c>
      <c r="B14" s="200"/>
      <c r="C14" s="200"/>
      <c r="D14" s="200"/>
      <c r="E14" s="200"/>
      <c r="F14" s="200"/>
    </row>
    <row r="15" spans="1:6" ht="14.25">
      <c r="A15" s="199" t="s">
        <v>189</v>
      </c>
      <c r="B15" s="199"/>
      <c r="C15" s="107">
        <v>244</v>
      </c>
      <c r="D15" s="46"/>
      <c r="E15" s="46"/>
      <c r="F15" s="46"/>
    </row>
    <row r="17" spans="1:6" ht="14.25">
      <c r="A17" s="199" t="s">
        <v>188</v>
      </c>
      <c r="B17" s="199"/>
      <c r="C17" s="50" t="s">
        <v>440</v>
      </c>
      <c r="D17" s="46"/>
      <c r="E17" s="46"/>
      <c r="F17" s="46"/>
    </row>
    <row r="19" spans="1:6" ht="14.25">
      <c r="A19" s="201" t="s">
        <v>244</v>
      </c>
      <c r="B19" s="201"/>
      <c r="C19" s="201"/>
      <c r="D19" s="201"/>
      <c r="E19" s="201"/>
      <c r="F19" s="201"/>
    </row>
    <row r="20" spans="1:6" ht="28.5">
      <c r="A20" s="108" t="s">
        <v>176</v>
      </c>
      <c r="B20" s="109" t="s">
        <v>190</v>
      </c>
      <c r="C20" s="109" t="s">
        <v>241</v>
      </c>
      <c r="D20" s="109" t="s">
        <v>242</v>
      </c>
      <c r="E20" s="109" t="s">
        <v>243</v>
      </c>
      <c r="F20" s="109" t="s">
        <v>195</v>
      </c>
    </row>
    <row r="21" spans="1:6" ht="14.25">
      <c r="A21" s="44">
        <v>1</v>
      </c>
      <c r="B21" s="44">
        <v>2</v>
      </c>
      <c r="C21" s="44">
        <v>3</v>
      </c>
      <c r="D21" s="44">
        <v>4</v>
      </c>
      <c r="E21" s="44">
        <v>5</v>
      </c>
      <c r="F21" s="44">
        <v>6</v>
      </c>
    </row>
    <row r="22" spans="1:6" ht="57">
      <c r="A22" s="47"/>
      <c r="B22" s="56" t="s">
        <v>441</v>
      </c>
      <c r="C22" s="105">
        <v>1</v>
      </c>
      <c r="D22" s="105">
        <v>4</v>
      </c>
      <c r="E22" s="45">
        <v>1800</v>
      </c>
      <c r="F22" s="45">
        <f>C22*D22*E22</f>
        <v>7200</v>
      </c>
    </row>
    <row r="23" spans="1:6" ht="14.25">
      <c r="A23" s="47"/>
      <c r="B23" s="56"/>
      <c r="C23" s="45"/>
      <c r="D23" s="45"/>
      <c r="E23" s="45"/>
      <c r="F23" s="45"/>
    </row>
    <row r="24" spans="1:6" ht="14.25">
      <c r="A24" s="197" t="s">
        <v>186</v>
      </c>
      <c r="B24" s="198"/>
      <c r="C24" s="108" t="s">
        <v>113</v>
      </c>
      <c r="D24" s="108" t="s">
        <v>113</v>
      </c>
      <c r="E24" s="108" t="s">
        <v>113</v>
      </c>
      <c r="F24" s="45">
        <f>F22</f>
        <v>7200</v>
      </c>
    </row>
  </sheetData>
  <sheetProtection/>
  <mergeCells count="10">
    <mergeCell ref="A1:F1"/>
    <mergeCell ref="A6:F6"/>
    <mergeCell ref="A15:B15"/>
    <mergeCell ref="A17:B17"/>
    <mergeCell ref="A19:F19"/>
    <mergeCell ref="A24:B24"/>
    <mergeCell ref="A14:F14"/>
    <mergeCell ref="A2:B2"/>
    <mergeCell ref="A4:B4"/>
    <mergeCell ref="A12:B12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="115" zoomScaleNormal="115" zoomScalePageLayoutView="0" workbookViewId="0" topLeftCell="A1">
      <selection activeCell="C4" sqref="C4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5" width="20.16015625" style="43" customWidth="1"/>
    <col min="6" max="16384" width="9.33203125" style="43" customWidth="1"/>
  </cols>
  <sheetData>
    <row r="1" spans="1:5" ht="24" customHeight="1">
      <c r="A1" s="200" t="s">
        <v>240</v>
      </c>
      <c r="B1" s="200"/>
      <c r="C1" s="200"/>
      <c r="D1" s="200"/>
      <c r="E1" s="200"/>
    </row>
    <row r="2" spans="1:5" ht="20.25" customHeight="1">
      <c r="A2" s="199" t="s">
        <v>189</v>
      </c>
      <c r="B2" s="199"/>
      <c r="C2" s="107"/>
      <c r="D2" s="46"/>
      <c r="E2" s="46"/>
    </row>
    <row r="4" spans="1:5" ht="20.25" customHeight="1">
      <c r="A4" s="199" t="s">
        <v>188</v>
      </c>
      <c r="B4" s="199"/>
      <c r="C4" s="50"/>
      <c r="D4" s="46"/>
      <c r="E4" s="46"/>
    </row>
    <row r="6" spans="1:5" ht="20.25" customHeight="1">
      <c r="A6" s="201" t="s">
        <v>245</v>
      </c>
      <c r="B6" s="201"/>
      <c r="C6" s="201"/>
      <c r="D6" s="201"/>
      <c r="E6" s="201"/>
    </row>
    <row r="7" spans="1:5" ht="56.25" customHeight="1">
      <c r="A7" s="51" t="s">
        <v>176</v>
      </c>
      <c r="B7" s="35" t="s">
        <v>190</v>
      </c>
      <c r="C7" s="35" t="s">
        <v>246</v>
      </c>
      <c r="D7" s="35" t="s">
        <v>247</v>
      </c>
      <c r="E7" s="35" t="s">
        <v>248</v>
      </c>
    </row>
    <row r="8" spans="1:5" ht="14.25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ht="34.5" customHeight="1">
      <c r="A9" s="47">
        <v>1</v>
      </c>
      <c r="B9" s="49"/>
      <c r="C9" s="45"/>
      <c r="D9" s="45"/>
      <c r="E9" s="45"/>
    </row>
    <row r="10" spans="1:5" ht="14.25">
      <c r="A10" s="197" t="s">
        <v>186</v>
      </c>
      <c r="B10" s="198"/>
      <c r="C10" s="51" t="s">
        <v>113</v>
      </c>
      <c r="D10" s="51" t="s">
        <v>113</v>
      </c>
      <c r="E10" s="51">
        <f>E9</f>
        <v>0</v>
      </c>
    </row>
  </sheetData>
  <sheetProtection/>
  <mergeCells count="5">
    <mergeCell ref="A1:E1"/>
    <mergeCell ref="A2:B2"/>
    <mergeCell ref="A4:B4"/>
    <mergeCell ref="A6:E6"/>
    <mergeCell ref="A10:B10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115" zoomScaleNormal="115" zoomScalePageLayoutView="0" workbookViewId="0" topLeftCell="A1">
      <selection activeCell="E15" sqref="E15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5" width="20.16015625" style="43" customWidth="1"/>
    <col min="6" max="6" width="19.33203125" style="43" customWidth="1"/>
    <col min="7" max="16384" width="9.33203125" style="43" customWidth="1"/>
  </cols>
  <sheetData>
    <row r="1" spans="1:6" ht="24" customHeight="1">
      <c r="A1" s="200" t="s">
        <v>240</v>
      </c>
      <c r="B1" s="200"/>
      <c r="C1" s="200"/>
      <c r="D1" s="200"/>
      <c r="E1" s="200"/>
      <c r="F1" s="200"/>
    </row>
    <row r="2" spans="1:6" ht="20.25" customHeight="1">
      <c r="A2" s="199" t="s">
        <v>189</v>
      </c>
      <c r="B2" s="199"/>
      <c r="C2" s="107">
        <v>244</v>
      </c>
      <c r="D2" s="46"/>
      <c r="E2" s="46"/>
      <c r="F2" s="46"/>
    </row>
    <row r="4" spans="1:6" ht="20.25" customHeight="1">
      <c r="A4" s="199" t="s">
        <v>188</v>
      </c>
      <c r="B4" s="199"/>
      <c r="C4" s="50" t="s">
        <v>384</v>
      </c>
      <c r="D4" s="46"/>
      <c r="E4" s="46"/>
      <c r="F4" s="46"/>
    </row>
    <row r="6" spans="1:6" ht="20.25" customHeight="1">
      <c r="A6" s="201" t="s">
        <v>258</v>
      </c>
      <c r="B6" s="201"/>
      <c r="C6" s="201"/>
      <c r="D6" s="201"/>
      <c r="E6" s="201"/>
      <c r="F6" s="201"/>
    </row>
    <row r="7" spans="1:6" ht="56.25" customHeight="1">
      <c r="A7" s="51" t="s">
        <v>176</v>
      </c>
      <c r="B7" s="35" t="s">
        <v>14</v>
      </c>
      <c r="C7" s="35" t="s">
        <v>249</v>
      </c>
      <c r="D7" s="35" t="s">
        <v>250</v>
      </c>
      <c r="E7" s="35" t="s">
        <v>251</v>
      </c>
      <c r="F7" s="35" t="s">
        <v>252</v>
      </c>
    </row>
    <row r="8" spans="1:6" ht="14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</row>
    <row r="9" spans="1:6" ht="22.5" customHeight="1">
      <c r="A9" s="52"/>
      <c r="B9" s="57" t="s">
        <v>253</v>
      </c>
      <c r="C9" s="117">
        <v>80225</v>
      </c>
      <c r="D9" s="54">
        <v>8.675</v>
      </c>
      <c r="E9" s="54"/>
      <c r="F9" s="54">
        <v>696349.78</v>
      </c>
    </row>
    <row r="10" spans="1:6" ht="21" customHeight="1">
      <c r="A10" s="47"/>
      <c r="B10" s="56" t="s">
        <v>58</v>
      </c>
      <c r="C10" s="105"/>
      <c r="D10" s="45"/>
      <c r="E10" s="45"/>
      <c r="F10" s="45"/>
    </row>
    <row r="11" spans="1:6" ht="21" customHeight="1">
      <c r="A11" s="47"/>
      <c r="B11" s="57" t="s">
        <v>254</v>
      </c>
      <c r="C11" s="118">
        <v>553.117</v>
      </c>
      <c r="D11" s="54">
        <v>2493.87</v>
      </c>
      <c r="E11" s="54"/>
      <c r="F11" s="54">
        <v>1379402.86</v>
      </c>
    </row>
    <row r="12" spans="1:6" ht="21" customHeight="1">
      <c r="A12" s="47"/>
      <c r="B12" s="56" t="s">
        <v>58</v>
      </c>
      <c r="C12" s="105"/>
      <c r="D12" s="45"/>
      <c r="E12" s="45"/>
      <c r="F12" s="45"/>
    </row>
    <row r="13" spans="1:6" ht="21" customHeight="1">
      <c r="A13" s="47"/>
      <c r="B13" s="57" t="s">
        <v>255</v>
      </c>
      <c r="C13" s="117"/>
      <c r="D13" s="54"/>
      <c r="E13" s="54"/>
      <c r="F13" s="54"/>
    </row>
    <row r="14" spans="1:6" ht="21" customHeight="1">
      <c r="A14" s="47"/>
      <c r="B14" s="56" t="s">
        <v>58</v>
      </c>
      <c r="C14" s="105"/>
      <c r="D14" s="45"/>
      <c r="E14" s="45"/>
      <c r="F14" s="45"/>
    </row>
    <row r="15" spans="1:6" ht="21" customHeight="1">
      <c r="A15" s="47"/>
      <c r="B15" s="57" t="s">
        <v>256</v>
      </c>
      <c r="C15" s="117">
        <v>1188</v>
      </c>
      <c r="D15" s="54">
        <v>21.9</v>
      </c>
      <c r="E15" s="54"/>
      <c r="F15" s="54">
        <v>30905.62</v>
      </c>
    </row>
    <row r="16" spans="1:6" ht="21" customHeight="1">
      <c r="A16" s="47"/>
      <c r="B16" s="56" t="s">
        <v>58</v>
      </c>
      <c r="C16" s="105"/>
      <c r="D16" s="45"/>
      <c r="E16" s="45"/>
      <c r="F16" s="45"/>
    </row>
    <row r="17" spans="1:6" ht="21" customHeight="1">
      <c r="A17" s="47"/>
      <c r="B17" s="57" t="s">
        <v>257</v>
      </c>
      <c r="C17" s="117">
        <v>1188</v>
      </c>
      <c r="D17" s="54">
        <v>23.08</v>
      </c>
      <c r="E17" s="54"/>
      <c r="F17" s="54">
        <v>32354.47</v>
      </c>
    </row>
    <row r="18" spans="1:6" ht="21" customHeight="1">
      <c r="A18" s="47"/>
      <c r="B18" s="57" t="s">
        <v>493</v>
      </c>
      <c r="C18" s="45"/>
      <c r="D18" s="45"/>
      <c r="E18" s="45"/>
      <c r="F18" s="45"/>
    </row>
    <row r="19" spans="1:6" ht="14.25">
      <c r="A19" s="197" t="s">
        <v>186</v>
      </c>
      <c r="B19" s="198"/>
      <c r="C19" s="51" t="s">
        <v>113</v>
      </c>
      <c r="D19" s="51" t="s">
        <v>113</v>
      </c>
      <c r="E19" s="51" t="s">
        <v>113</v>
      </c>
      <c r="F19" s="119">
        <f>F9+F11+F15+F17+F18</f>
        <v>2139012.7300000004</v>
      </c>
    </row>
  </sheetData>
  <sheetProtection/>
  <mergeCells count="5">
    <mergeCell ref="A2:B2"/>
    <mergeCell ref="A4:B4"/>
    <mergeCell ref="A19:B19"/>
    <mergeCell ref="A1:F1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115" zoomScaleNormal="115" zoomScalePageLayoutView="0" workbookViewId="0" topLeftCell="A1">
      <selection activeCell="A1" sqref="A1:E1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5" width="20.16015625" style="43" customWidth="1"/>
    <col min="6" max="16384" width="9.33203125" style="43" customWidth="1"/>
  </cols>
  <sheetData>
    <row r="1" spans="1:5" ht="24" customHeight="1">
      <c r="A1" s="200" t="s">
        <v>240</v>
      </c>
      <c r="B1" s="200"/>
      <c r="C1" s="200"/>
      <c r="D1" s="200"/>
      <c r="E1" s="200"/>
    </row>
    <row r="2" spans="1:5" ht="20.25" customHeight="1">
      <c r="A2" s="199" t="s">
        <v>189</v>
      </c>
      <c r="B2" s="199"/>
      <c r="C2" s="46"/>
      <c r="D2" s="46"/>
      <c r="E2" s="46"/>
    </row>
    <row r="4" spans="1:5" ht="20.25" customHeight="1">
      <c r="A4" s="199" t="s">
        <v>188</v>
      </c>
      <c r="B4" s="199"/>
      <c r="C4" s="50"/>
      <c r="D4" s="46"/>
      <c r="E4" s="46"/>
    </row>
    <row r="6" spans="1:5" ht="20.25" customHeight="1">
      <c r="A6" s="201" t="s">
        <v>272</v>
      </c>
      <c r="B6" s="201"/>
      <c r="C6" s="201"/>
      <c r="D6" s="201"/>
      <c r="E6" s="201"/>
    </row>
    <row r="7" spans="1:5" ht="56.25" customHeight="1">
      <c r="A7" s="51" t="s">
        <v>176</v>
      </c>
      <c r="B7" s="35" t="s">
        <v>14</v>
      </c>
      <c r="C7" s="35" t="s">
        <v>259</v>
      </c>
      <c r="D7" s="35" t="s">
        <v>260</v>
      </c>
      <c r="E7" s="35" t="s">
        <v>261</v>
      </c>
    </row>
    <row r="8" spans="1:5" ht="14.25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ht="24.75" customHeight="1">
      <c r="A9" s="47"/>
      <c r="B9" s="56" t="s">
        <v>262</v>
      </c>
      <c r="C9" s="51" t="s">
        <v>113</v>
      </c>
      <c r="D9" s="51" t="s">
        <v>113</v>
      </c>
      <c r="E9" s="45"/>
    </row>
    <row r="10" spans="1:5" ht="20.25" customHeight="1">
      <c r="A10" s="47"/>
      <c r="B10" s="56" t="s">
        <v>58</v>
      </c>
      <c r="C10" s="45"/>
      <c r="D10" s="45"/>
      <c r="E10" s="45"/>
    </row>
    <row r="11" spans="1:5" ht="20.25" customHeight="1">
      <c r="A11" s="47"/>
      <c r="B11" s="56" t="s">
        <v>263</v>
      </c>
      <c r="C11" s="51" t="s">
        <v>113</v>
      </c>
      <c r="D11" s="51" t="s">
        <v>113</v>
      </c>
      <c r="E11" s="45"/>
    </row>
    <row r="12" spans="1:5" ht="21" customHeight="1">
      <c r="A12" s="47"/>
      <c r="B12" s="56" t="s">
        <v>58</v>
      </c>
      <c r="C12" s="45"/>
      <c r="D12" s="45"/>
      <c r="E12" s="45"/>
    </row>
    <row r="13" spans="1:5" ht="14.25">
      <c r="A13" s="197" t="s">
        <v>186</v>
      </c>
      <c r="B13" s="198"/>
      <c r="C13" s="51" t="s">
        <v>113</v>
      </c>
      <c r="D13" s="51" t="s">
        <v>113</v>
      </c>
      <c r="E13" s="51"/>
    </row>
  </sheetData>
  <sheetProtection/>
  <mergeCells count="5">
    <mergeCell ref="A1:E1"/>
    <mergeCell ref="A2:B2"/>
    <mergeCell ref="A4:B4"/>
    <mergeCell ref="A6:E6"/>
    <mergeCell ref="A13:B13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115" zoomScaleNormal="115" zoomScalePageLayoutView="0" workbookViewId="0" topLeftCell="A16">
      <selection activeCell="F37" sqref="F37:I49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5" width="20.16015625" style="43" customWidth="1"/>
    <col min="6" max="6" width="17.16015625" style="43" bestFit="1" customWidth="1"/>
    <col min="7" max="7" width="11" style="43" bestFit="1" customWidth="1"/>
    <col min="8" max="9" width="18.33203125" style="43" bestFit="1" customWidth="1"/>
    <col min="10" max="16384" width="9.33203125" style="43" customWidth="1"/>
  </cols>
  <sheetData>
    <row r="1" spans="1:5" ht="24" customHeight="1">
      <c r="A1" s="200" t="s">
        <v>240</v>
      </c>
      <c r="B1" s="200"/>
      <c r="C1" s="200"/>
      <c r="D1" s="200"/>
      <c r="E1" s="200"/>
    </row>
    <row r="2" spans="1:5" ht="20.25" customHeight="1">
      <c r="A2" s="199" t="s">
        <v>189</v>
      </c>
      <c r="B2" s="199"/>
      <c r="C2" s="107">
        <v>244</v>
      </c>
      <c r="D2" s="46"/>
      <c r="E2" s="46"/>
    </row>
    <row r="4" spans="1:5" ht="20.25" customHeight="1">
      <c r="A4" s="199" t="s">
        <v>188</v>
      </c>
      <c r="B4" s="199"/>
      <c r="C4" s="50" t="s">
        <v>384</v>
      </c>
      <c r="D4" s="46"/>
      <c r="E4" s="46"/>
    </row>
    <row r="6" spans="1:5" ht="20.25" customHeight="1">
      <c r="A6" s="201" t="s">
        <v>273</v>
      </c>
      <c r="B6" s="201"/>
      <c r="C6" s="201"/>
      <c r="D6" s="201"/>
      <c r="E6" s="201"/>
    </row>
    <row r="7" spans="1:5" ht="56.25" customHeight="1">
      <c r="A7" s="51" t="s">
        <v>176</v>
      </c>
      <c r="B7" s="35" t="s">
        <v>190</v>
      </c>
      <c r="C7" s="35" t="s">
        <v>264</v>
      </c>
      <c r="D7" s="35" t="s">
        <v>265</v>
      </c>
      <c r="E7" s="35" t="s">
        <v>266</v>
      </c>
    </row>
    <row r="8" spans="1:5" ht="14.25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ht="32.25" customHeight="1">
      <c r="A9" s="58" t="s">
        <v>25</v>
      </c>
      <c r="B9" s="56" t="s">
        <v>267</v>
      </c>
      <c r="C9" s="51" t="s">
        <v>113</v>
      </c>
      <c r="D9" s="51" t="s">
        <v>113</v>
      </c>
      <c r="E9" s="56"/>
    </row>
    <row r="10" spans="1:6" ht="20.25" customHeight="1">
      <c r="A10" s="56"/>
      <c r="B10" s="48" t="s">
        <v>559</v>
      </c>
      <c r="C10" s="56" t="s">
        <v>25</v>
      </c>
      <c r="D10" s="56" t="s">
        <v>25</v>
      </c>
      <c r="E10" s="56" t="s">
        <v>560</v>
      </c>
      <c r="F10" s="167"/>
    </row>
    <row r="11" spans="1:5" ht="32.25" customHeight="1">
      <c r="A11" s="56"/>
      <c r="B11" s="48" t="s">
        <v>268</v>
      </c>
      <c r="C11" s="56" t="s">
        <v>25</v>
      </c>
      <c r="D11" s="56" t="s">
        <v>153</v>
      </c>
      <c r="E11" s="56" t="s">
        <v>554</v>
      </c>
    </row>
    <row r="12" spans="1:5" ht="33.75" customHeight="1">
      <c r="A12" s="56"/>
      <c r="B12" s="48" t="s">
        <v>501</v>
      </c>
      <c r="C12" s="56" t="s">
        <v>25</v>
      </c>
      <c r="D12" s="56" t="s">
        <v>153</v>
      </c>
      <c r="E12" s="56" t="s">
        <v>563</v>
      </c>
    </row>
    <row r="13" spans="1:5" ht="31.5" customHeight="1">
      <c r="A13" s="56"/>
      <c r="B13" s="45" t="s">
        <v>443</v>
      </c>
      <c r="C13" s="120">
        <v>1</v>
      </c>
      <c r="D13" s="120">
        <v>12</v>
      </c>
      <c r="E13" s="123">
        <v>23240.13</v>
      </c>
    </row>
    <row r="14" spans="1:5" ht="20.25" customHeight="1">
      <c r="A14" s="56"/>
      <c r="B14" s="45" t="s">
        <v>502</v>
      </c>
      <c r="C14" s="45">
        <v>1</v>
      </c>
      <c r="D14" s="45">
        <v>1</v>
      </c>
      <c r="E14" s="123">
        <v>4430.46</v>
      </c>
    </row>
    <row r="15" spans="1:5" ht="30" customHeight="1">
      <c r="A15" s="58"/>
      <c r="B15" s="48" t="s">
        <v>475</v>
      </c>
      <c r="C15" s="51" t="s">
        <v>113</v>
      </c>
      <c r="D15" s="51" t="s">
        <v>113</v>
      </c>
      <c r="E15" s="56" t="s">
        <v>562</v>
      </c>
    </row>
    <row r="16" spans="1:5" ht="20.25" customHeight="1">
      <c r="A16" s="56"/>
      <c r="B16" s="48" t="s">
        <v>476</v>
      </c>
      <c r="C16" s="56"/>
      <c r="D16" s="56"/>
      <c r="E16" s="56" t="s">
        <v>537</v>
      </c>
    </row>
    <row r="17" spans="1:5" ht="21" customHeight="1">
      <c r="A17" s="58"/>
      <c r="B17" s="48" t="s">
        <v>504</v>
      </c>
      <c r="C17" s="56" t="s">
        <v>25</v>
      </c>
      <c r="D17" s="56" t="s">
        <v>153</v>
      </c>
      <c r="E17" s="56" t="s">
        <v>555</v>
      </c>
    </row>
    <row r="18" spans="1:5" ht="32.25" customHeight="1">
      <c r="A18" s="58"/>
      <c r="B18" s="56" t="s">
        <v>503</v>
      </c>
      <c r="C18" s="122">
        <v>1</v>
      </c>
      <c r="D18" s="122">
        <v>1</v>
      </c>
      <c r="E18" s="56" t="s">
        <v>538</v>
      </c>
    </row>
    <row r="19" spans="1:5" ht="32.25" customHeight="1">
      <c r="A19" s="58"/>
      <c r="B19" s="48" t="s">
        <v>442</v>
      </c>
      <c r="C19" s="56" t="s">
        <v>25</v>
      </c>
      <c r="D19" s="56" t="s">
        <v>153</v>
      </c>
      <c r="E19" s="56" t="s">
        <v>557</v>
      </c>
    </row>
    <row r="20" spans="1:5" ht="32.25" customHeight="1">
      <c r="A20" s="158"/>
      <c r="B20" s="48" t="s">
        <v>525</v>
      </c>
      <c r="C20" s="56" t="s">
        <v>25</v>
      </c>
      <c r="D20" s="56" t="s">
        <v>26</v>
      </c>
      <c r="E20" s="56" t="s">
        <v>556</v>
      </c>
    </row>
    <row r="21" spans="1:5" ht="32.25" customHeight="1">
      <c r="A21" s="158"/>
      <c r="B21" s="48" t="s">
        <v>553</v>
      </c>
      <c r="C21" s="56" t="s">
        <v>25</v>
      </c>
      <c r="D21" s="56" t="s">
        <v>25</v>
      </c>
      <c r="E21" s="56" t="s">
        <v>558</v>
      </c>
    </row>
    <row r="22" spans="1:6" ht="32.25" customHeight="1">
      <c r="A22" s="158"/>
      <c r="B22" s="48" t="s">
        <v>575</v>
      </c>
      <c r="C22" s="56" t="s">
        <v>25</v>
      </c>
      <c r="D22" s="56" t="s">
        <v>26</v>
      </c>
      <c r="E22" s="56" t="s">
        <v>576</v>
      </c>
      <c r="F22" s="167"/>
    </row>
    <row r="23" spans="1:5" ht="32.25" customHeight="1">
      <c r="A23" s="158"/>
      <c r="B23" s="48" t="s">
        <v>586</v>
      </c>
      <c r="C23" s="56" t="s">
        <v>25</v>
      </c>
      <c r="D23" s="56" t="s">
        <v>25</v>
      </c>
      <c r="E23" s="56" t="s">
        <v>587</v>
      </c>
    </row>
    <row r="24" spans="1:5" ht="14.25">
      <c r="A24" s="197" t="s">
        <v>186</v>
      </c>
      <c r="B24" s="198"/>
      <c r="C24" s="51" t="s">
        <v>113</v>
      </c>
      <c r="D24" s="51" t="s">
        <v>113</v>
      </c>
      <c r="E24" s="149">
        <f>E19+E18+E17+E16+E15+E14+E13+E12+E11+E10+E23+E22+E20+E21</f>
        <v>1107957.79</v>
      </c>
    </row>
    <row r="26" spans="1:5" ht="14.25">
      <c r="A26" s="200" t="s">
        <v>240</v>
      </c>
      <c r="B26" s="200"/>
      <c r="C26" s="200"/>
      <c r="D26" s="200"/>
      <c r="E26" s="200"/>
    </row>
    <row r="27" spans="1:5" ht="14.25">
      <c r="A27" s="199" t="s">
        <v>189</v>
      </c>
      <c r="B27" s="199"/>
      <c r="C27" s="107">
        <v>244</v>
      </c>
      <c r="D27" s="46"/>
      <c r="E27" s="46"/>
    </row>
    <row r="29" spans="1:5" ht="14.25">
      <c r="A29" s="199" t="s">
        <v>188</v>
      </c>
      <c r="B29" s="199"/>
      <c r="C29" s="50" t="s">
        <v>385</v>
      </c>
      <c r="D29" s="46"/>
      <c r="E29" s="46"/>
    </row>
    <row r="31" spans="1:5" ht="14.25">
      <c r="A31" s="201" t="s">
        <v>273</v>
      </c>
      <c r="B31" s="201"/>
      <c r="C31" s="201"/>
      <c r="D31" s="201"/>
      <c r="E31" s="201"/>
    </row>
    <row r="32" spans="1:5" ht="28.5">
      <c r="A32" s="108" t="s">
        <v>176</v>
      </c>
      <c r="B32" s="109" t="s">
        <v>190</v>
      </c>
      <c r="C32" s="109" t="s">
        <v>264</v>
      </c>
      <c r="D32" s="109" t="s">
        <v>265</v>
      </c>
      <c r="E32" s="109" t="s">
        <v>266</v>
      </c>
    </row>
    <row r="33" spans="1:5" ht="14.25">
      <c r="A33" s="44">
        <v>1</v>
      </c>
      <c r="B33" s="44">
        <v>2</v>
      </c>
      <c r="C33" s="44">
        <v>3</v>
      </c>
      <c r="D33" s="44">
        <v>4</v>
      </c>
      <c r="E33" s="44">
        <v>5</v>
      </c>
    </row>
    <row r="34" spans="1:5" ht="28.5">
      <c r="A34" s="58" t="s">
        <v>25</v>
      </c>
      <c r="B34" s="56" t="s">
        <v>267</v>
      </c>
      <c r="C34" s="108" t="s">
        <v>113</v>
      </c>
      <c r="D34" s="108" t="s">
        <v>113</v>
      </c>
      <c r="E34" s="56"/>
    </row>
    <row r="35" spans="1:5" ht="14.25">
      <c r="A35" s="56"/>
      <c r="B35" s="45"/>
      <c r="C35" s="45"/>
      <c r="D35" s="45"/>
      <c r="E35" s="45"/>
    </row>
    <row r="36" spans="1:5" ht="14.25">
      <c r="A36" s="56" t="s">
        <v>26</v>
      </c>
      <c r="B36" s="48" t="s">
        <v>444</v>
      </c>
      <c r="C36" s="56" t="s">
        <v>25</v>
      </c>
      <c r="D36" s="56" t="s">
        <v>445</v>
      </c>
      <c r="E36" s="56" t="s">
        <v>549</v>
      </c>
    </row>
    <row r="37" spans="1:5" ht="14.25">
      <c r="A37" s="58" t="s">
        <v>27</v>
      </c>
      <c r="B37" s="56" t="s">
        <v>514</v>
      </c>
      <c r="C37" s="108">
        <v>1</v>
      </c>
      <c r="D37" s="108">
        <v>1</v>
      </c>
      <c r="E37" s="56" t="s">
        <v>500</v>
      </c>
    </row>
    <row r="38" spans="1:5" ht="14.25">
      <c r="A38" s="58"/>
      <c r="B38" s="48" t="s">
        <v>550</v>
      </c>
      <c r="C38" s="56" t="s">
        <v>25</v>
      </c>
      <c r="D38" s="56" t="s">
        <v>25</v>
      </c>
      <c r="E38" s="56" t="s">
        <v>551</v>
      </c>
    </row>
    <row r="39" spans="1:5" ht="28.5">
      <c r="A39" s="58" t="s">
        <v>28</v>
      </c>
      <c r="B39" s="56" t="s">
        <v>269</v>
      </c>
      <c r="C39" s="108" t="s">
        <v>113</v>
      </c>
      <c r="D39" s="108" t="s">
        <v>113</v>
      </c>
      <c r="E39" s="56"/>
    </row>
    <row r="40" spans="1:5" ht="14.25">
      <c r="A40" s="58"/>
      <c r="B40" s="56"/>
      <c r="C40" s="122"/>
      <c r="D40" s="122"/>
      <c r="E40" s="56"/>
    </row>
    <row r="41" spans="1:5" ht="14.25">
      <c r="A41" s="58"/>
      <c r="B41" s="48"/>
      <c r="C41" s="56"/>
      <c r="D41" s="56"/>
      <c r="E41" s="56"/>
    </row>
    <row r="42" spans="1:5" ht="14.25">
      <c r="A42" s="58"/>
      <c r="B42" s="48"/>
      <c r="C42" s="56"/>
      <c r="D42" s="56"/>
      <c r="E42" s="56"/>
    </row>
    <row r="43" spans="1:5" ht="14.25">
      <c r="A43" s="197" t="s">
        <v>186</v>
      </c>
      <c r="B43" s="198"/>
      <c r="C43" s="108" t="s">
        <v>113</v>
      </c>
      <c r="D43" s="108" t="s">
        <v>113</v>
      </c>
      <c r="E43" s="124" t="s">
        <v>552</v>
      </c>
    </row>
  </sheetData>
  <sheetProtection/>
  <mergeCells count="10">
    <mergeCell ref="A27:B27"/>
    <mergeCell ref="A29:B29"/>
    <mergeCell ref="A31:E31"/>
    <mergeCell ref="A43:B43"/>
    <mergeCell ref="A1:E1"/>
    <mergeCell ref="A2:B2"/>
    <mergeCell ref="A4:B4"/>
    <mergeCell ref="A6:E6"/>
    <mergeCell ref="A24:B24"/>
    <mergeCell ref="A26:E26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="115" zoomScaleNormal="115" zoomScalePageLayoutView="0" workbookViewId="0" topLeftCell="A7">
      <selection activeCell="E14" sqref="E14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4" width="20.16015625" style="43" customWidth="1"/>
    <col min="5" max="5" width="14" style="43" bestFit="1" customWidth="1"/>
    <col min="6" max="16384" width="9.33203125" style="43" customWidth="1"/>
  </cols>
  <sheetData>
    <row r="1" spans="1:4" ht="24" customHeight="1">
      <c r="A1" s="200" t="s">
        <v>240</v>
      </c>
      <c r="B1" s="200"/>
      <c r="C1" s="200"/>
      <c r="D1" s="200"/>
    </row>
    <row r="2" spans="1:4" ht="20.25" customHeight="1">
      <c r="A2" s="199" t="s">
        <v>189</v>
      </c>
      <c r="B2" s="199"/>
      <c r="C2" s="107">
        <v>244</v>
      </c>
      <c r="D2" s="46"/>
    </row>
    <row r="4" spans="1:4" ht="20.25" customHeight="1">
      <c r="A4" s="199" t="s">
        <v>188</v>
      </c>
      <c r="B4" s="199"/>
      <c r="C4" s="50" t="s">
        <v>384</v>
      </c>
      <c r="D4" s="46"/>
    </row>
    <row r="6" spans="1:4" ht="20.25" customHeight="1">
      <c r="A6" s="201" t="s">
        <v>274</v>
      </c>
      <c r="B6" s="201"/>
      <c r="C6" s="201"/>
      <c r="D6" s="201"/>
    </row>
    <row r="7" spans="1:4" ht="56.25" customHeight="1">
      <c r="A7" s="51" t="s">
        <v>176</v>
      </c>
      <c r="B7" s="35" t="s">
        <v>190</v>
      </c>
      <c r="C7" s="35" t="s">
        <v>270</v>
      </c>
      <c r="D7" s="35" t="s">
        <v>271</v>
      </c>
    </row>
    <row r="8" spans="1:4" ht="14.25">
      <c r="A8" s="44">
        <v>1</v>
      </c>
      <c r="B8" s="44">
        <v>2</v>
      </c>
      <c r="C8" s="44">
        <v>3</v>
      </c>
      <c r="D8" s="44">
        <v>4</v>
      </c>
    </row>
    <row r="9" spans="1:4" ht="14.25">
      <c r="A9" s="44"/>
      <c r="B9" s="168" t="s">
        <v>561</v>
      </c>
      <c r="C9" s="44">
        <v>1</v>
      </c>
      <c r="D9" s="169">
        <v>3197.75</v>
      </c>
    </row>
    <row r="10" spans="1:4" ht="20.25" customHeight="1">
      <c r="A10" s="58"/>
      <c r="B10" s="56" t="s">
        <v>446</v>
      </c>
      <c r="C10" s="127">
        <v>1</v>
      </c>
      <c r="D10" s="125">
        <v>29868</v>
      </c>
    </row>
    <row r="11" spans="1:4" ht="20.25" customHeight="1">
      <c r="A11" s="56"/>
      <c r="B11" s="36" t="s">
        <v>447</v>
      </c>
      <c r="C11" s="128" t="s">
        <v>26</v>
      </c>
      <c r="D11" s="126">
        <v>133650</v>
      </c>
    </row>
    <row r="12" spans="1:4" ht="20.25" customHeight="1">
      <c r="A12" s="56"/>
      <c r="B12" s="48" t="s">
        <v>448</v>
      </c>
      <c r="C12" s="128">
        <v>1</v>
      </c>
      <c r="D12" s="126">
        <v>6300</v>
      </c>
    </row>
    <row r="13" spans="1:4" ht="20.25" customHeight="1">
      <c r="A13" s="148"/>
      <c r="B13" s="154" t="s">
        <v>505</v>
      </c>
      <c r="C13" s="128">
        <v>1</v>
      </c>
      <c r="D13" s="126">
        <v>16273.63</v>
      </c>
    </row>
    <row r="14" spans="1:4" ht="20.25" customHeight="1">
      <c r="A14" s="148"/>
      <c r="B14" s="154" t="s">
        <v>564</v>
      </c>
      <c r="C14" s="128">
        <v>1</v>
      </c>
      <c r="D14" s="126">
        <v>20000</v>
      </c>
    </row>
    <row r="15" spans="1:4" ht="20.25" customHeight="1">
      <c r="A15" s="148"/>
      <c r="B15" s="154"/>
      <c r="C15" s="128">
        <v>1</v>
      </c>
      <c r="D15" s="126"/>
    </row>
    <row r="16" spans="1:5" ht="14.25">
      <c r="A16" s="197" t="s">
        <v>186</v>
      </c>
      <c r="B16" s="198"/>
      <c r="C16" s="51" t="s">
        <v>113</v>
      </c>
      <c r="D16" s="119">
        <f>D10+D11+D12+D14+D13+D15+D9</f>
        <v>209289.38</v>
      </c>
      <c r="E16" s="43">
        <f>D16-D11</f>
        <v>75639.38</v>
      </c>
    </row>
    <row r="18" spans="1:4" ht="14.25">
      <c r="A18" s="200" t="s">
        <v>240</v>
      </c>
      <c r="B18" s="200"/>
      <c r="C18" s="200"/>
      <c r="D18" s="200"/>
    </row>
    <row r="19" spans="1:4" ht="14.25">
      <c r="A19" s="199" t="s">
        <v>189</v>
      </c>
      <c r="B19" s="199"/>
      <c r="C19" s="107">
        <v>244</v>
      </c>
      <c r="D19" s="46"/>
    </row>
    <row r="21" spans="1:4" ht="14.25">
      <c r="A21" s="199" t="s">
        <v>188</v>
      </c>
      <c r="B21" s="199"/>
      <c r="C21" s="50" t="s">
        <v>385</v>
      </c>
      <c r="D21" s="46"/>
    </row>
    <row r="23" spans="1:4" ht="14.25">
      <c r="A23" s="201" t="s">
        <v>274</v>
      </c>
      <c r="B23" s="201"/>
      <c r="C23" s="201"/>
      <c r="D23" s="201"/>
    </row>
    <row r="24" spans="1:4" ht="28.5">
      <c r="A24" s="108" t="s">
        <v>176</v>
      </c>
      <c r="B24" s="109" t="s">
        <v>190</v>
      </c>
      <c r="C24" s="109" t="s">
        <v>270</v>
      </c>
      <c r="D24" s="109" t="s">
        <v>271</v>
      </c>
    </row>
    <row r="25" spans="1:4" ht="14.25">
      <c r="A25" s="44">
        <v>1</v>
      </c>
      <c r="B25" s="44">
        <v>2</v>
      </c>
      <c r="C25" s="44">
        <v>3</v>
      </c>
      <c r="D25" s="44">
        <v>4</v>
      </c>
    </row>
    <row r="26" spans="1:4" ht="14.25">
      <c r="A26" s="56"/>
      <c r="B26" s="36" t="s">
        <v>449</v>
      </c>
      <c r="C26" s="128">
        <v>2</v>
      </c>
      <c r="D26" s="126">
        <v>39600</v>
      </c>
    </row>
    <row r="27" spans="1:4" ht="14.25">
      <c r="A27" s="148"/>
      <c r="B27" s="159" t="s">
        <v>448</v>
      </c>
      <c r="C27" s="128">
        <v>2</v>
      </c>
      <c r="D27" s="126">
        <v>16150</v>
      </c>
    </row>
    <row r="28" spans="1:4" ht="14.25">
      <c r="A28" s="148"/>
      <c r="B28" s="159" t="s">
        <v>510</v>
      </c>
      <c r="C28" s="128">
        <v>1</v>
      </c>
      <c r="D28" s="126">
        <v>13654</v>
      </c>
    </row>
    <row r="29" spans="1:4" ht="14.25">
      <c r="A29" s="197" t="s">
        <v>186</v>
      </c>
      <c r="B29" s="198"/>
      <c r="C29" s="108" t="s">
        <v>113</v>
      </c>
      <c r="D29" s="119">
        <f>D26+D27+D28</f>
        <v>69404</v>
      </c>
    </row>
  </sheetData>
  <sheetProtection/>
  <mergeCells count="10">
    <mergeCell ref="A19:B19"/>
    <mergeCell ref="A21:B21"/>
    <mergeCell ref="A23:D23"/>
    <mergeCell ref="A29:B29"/>
    <mergeCell ref="A1:D1"/>
    <mergeCell ref="A2:B2"/>
    <mergeCell ref="A4:B4"/>
    <mergeCell ref="A6:D6"/>
    <mergeCell ref="A16:B16"/>
    <mergeCell ref="A18:D18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115" zoomScaleNormal="115" zoomScalePageLayoutView="0" workbookViewId="0" topLeftCell="A4">
      <selection activeCell="E25" sqref="E25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5" width="20.16015625" style="43" customWidth="1"/>
    <col min="6" max="16384" width="9.33203125" style="43" customWidth="1"/>
  </cols>
  <sheetData>
    <row r="1" spans="1:5" ht="24" customHeight="1">
      <c r="A1" s="200" t="s">
        <v>240</v>
      </c>
      <c r="B1" s="200"/>
      <c r="C1" s="200"/>
      <c r="D1" s="200"/>
      <c r="E1" s="200"/>
    </row>
    <row r="2" spans="1:5" ht="20.25" customHeight="1">
      <c r="A2" s="199" t="s">
        <v>189</v>
      </c>
      <c r="B2" s="199"/>
      <c r="C2" s="107">
        <v>244</v>
      </c>
      <c r="D2" s="46"/>
      <c r="E2" s="46"/>
    </row>
    <row r="4" spans="1:5" ht="20.25" customHeight="1">
      <c r="A4" s="199" t="s">
        <v>188</v>
      </c>
      <c r="B4" s="199"/>
      <c r="C4" s="50" t="s">
        <v>450</v>
      </c>
      <c r="D4" s="46"/>
      <c r="E4" s="46"/>
    </row>
    <row r="6" spans="1:5" ht="20.25" customHeight="1">
      <c r="A6" s="201" t="s">
        <v>276</v>
      </c>
      <c r="B6" s="201"/>
      <c r="C6" s="201"/>
      <c r="D6" s="201"/>
      <c r="E6" s="201"/>
    </row>
    <row r="7" spans="1:5" ht="56.25" customHeight="1">
      <c r="A7" s="51" t="s">
        <v>176</v>
      </c>
      <c r="B7" s="35" t="s">
        <v>190</v>
      </c>
      <c r="C7" s="35" t="s">
        <v>259</v>
      </c>
      <c r="D7" s="35" t="s">
        <v>275</v>
      </c>
      <c r="E7" s="35" t="s">
        <v>248</v>
      </c>
    </row>
    <row r="8" spans="1:5" ht="14.25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ht="20.25" customHeight="1">
      <c r="A9" s="58"/>
      <c r="B9" s="56" t="s">
        <v>511</v>
      </c>
      <c r="C9" s="121">
        <v>1</v>
      </c>
      <c r="D9" s="51"/>
      <c r="E9" s="51">
        <v>100000</v>
      </c>
    </row>
    <row r="10" spans="1:5" ht="20.25" customHeight="1">
      <c r="A10" s="56"/>
      <c r="B10" s="56" t="s">
        <v>451</v>
      </c>
      <c r="C10" s="58" t="s">
        <v>25</v>
      </c>
      <c r="D10" s="56"/>
      <c r="E10" s="171" t="s">
        <v>577</v>
      </c>
    </row>
    <row r="11" spans="1:5" ht="20.25" customHeight="1">
      <c r="A11" s="56"/>
      <c r="B11" s="48"/>
      <c r="C11" s="56"/>
      <c r="D11" s="56"/>
      <c r="E11" s="56"/>
    </row>
    <row r="12" spans="1:5" ht="14.25">
      <c r="A12" s="197" t="s">
        <v>186</v>
      </c>
      <c r="B12" s="198"/>
      <c r="C12" s="51" t="s">
        <v>113</v>
      </c>
      <c r="D12" s="51" t="s">
        <v>113</v>
      </c>
      <c r="E12" s="119">
        <f>E9+E10</f>
        <v>270000</v>
      </c>
    </row>
    <row r="14" spans="1:5" ht="14.25">
      <c r="A14" s="200" t="s">
        <v>240</v>
      </c>
      <c r="B14" s="200"/>
      <c r="C14" s="200"/>
      <c r="D14" s="200"/>
      <c r="E14" s="200"/>
    </row>
    <row r="15" spans="1:5" ht="14.25">
      <c r="A15" s="199" t="s">
        <v>189</v>
      </c>
      <c r="B15" s="199"/>
      <c r="C15" s="107">
        <v>244</v>
      </c>
      <c r="D15" s="46"/>
      <c r="E15" s="46"/>
    </row>
    <row r="17" spans="1:5" ht="14.25">
      <c r="A17" s="199" t="s">
        <v>188</v>
      </c>
      <c r="B17" s="199"/>
      <c r="C17" s="50" t="s">
        <v>385</v>
      </c>
      <c r="D17" s="46"/>
      <c r="E17" s="46"/>
    </row>
    <row r="19" spans="1:5" ht="14.25">
      <c r="A19" s="201" t="s">
        <v>276</v>
      </c>
      <c r="B19" s="201"/>
      <c r="C19" s="201"/>
      <c r="D19" s="201"/>
      <c r="E19" s="201"/>
    </row>
    <row r="20" spans="1:5" ht="28.5">
      <c r="A20" s="108" t="s">
        <v>176</v>
      </c>
      <c r="B20" s="109" t="s">
        <v>190</v>
      </c>
      <c r="C20" s="109" t="s">
        <v>259</v>
      </c>
      <c r="D20" s="109" t="s">
        <v>275</v>
      </c>
      <c r="E20" s="109" t="s">
        <v>248</v>
      </c>
    </row>
    <row r="21" spans="1:5" ht="14.25">
      <c r="A21" s="44">
        <v>1</v>
      </c>
      <c r="B21" s="44">
        <v>2</v>
      </c>
      <c r="C21" s="44">
        <v>3</v>
      </c>
      <c r="D21" s="44">
        <v>4</v>
      </c>
      <c r="E21" s="44">
        <v>5</v>
      </c>
    </row>
    <row r="22" spans="1:5" ht="14.25">
      <c r="A22" s="58"/>
      <c r="B22" s="56"/>
      <c r="C22" s="121"/>
      <c r="D22" s="108"/>
      <c r="E22" s="125"/>
    </row>
    <row r="23" spans="1:5" ht="14.25">
      <c r="A23" s="56"/>
      <c r="B23" s="48"/>
      <c r="C23" s="58"/>
      <c r="D23" s="56"/>
      <c r="E23" s="58"/>
    </row>
    <row r="24" spans="1:5" ht="14.25">
      <c r="A24" s="148"/>
      <c r="B24" s="154"/>
      <c r="C24" s="58"/>
      <c r="D24" s="56"/>
      <c r="E24" s="58"/>
    </row>
    <row r="25" spans="2:5" ht="14.25">
      <c r="B25" s="148"/>
      <c r="C25" s="58"/>
      <c r="D25" s="56"/>
      <c r="E25" s="58"/>
    </row>
    <row r="26" spans="2:5" ht="14.25">
      <c r="B26" s="170"/>
      <c r="C26" s="58"/>
      <c r="D26" s="56"/>
      <c r="E26" s="58"/>
    </row>
    <row r="27" spans="2:5" ht="14.25">
      <c r="B27" s="170"/>
      <c r="C27" s="58"/>
      <c r="D27" s="56"/>
      <c r="E27" s="58"/>
    </row>
    <row r="28" spans="1:5" ht="14.25">
      <c r="A28" s="197" t="s">
        <v>186</v>
      </c>
      <c r="B28" s="198"/>
      <c r="C28" s="108" t="s">
        <v>113</v>
      </c>
      <c r="D28" s="108" t="s">
        <v>113</v>
      </c>
      <c r="E28" s="124" t="s">
        <v>578</v>
      </c>
    </row>
  </sheetData>
  <sheetProtection/>
  <mergeCells count="10">
    <mergeCell ref="A28:B28"/>
    <mergeCell ref="A2:B2"/>
    <mergeCell ref="A4:B4"/>
    <mergeCell ref="A12:B12"/>
    <mergeCell ref="A1:E1"/>
    <mergeCell ref="A6:E6"/>
    <mergeCell ref="A14:E14"/>
    <mergeCell ref="A15:B15"/>
    <mergeCell ref="A17:B17"/>
    <mergeCell ref="A19:E19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="115" zoomScaleNormal="115" zoomScalePageLayoutView="0" workbookViewId="0" topLeftCell="A40">
      <selection activeCell="F67" sqref="F67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1.16015625" style="43" customWidth="1"/>
    <col min="4" max="6" width="20.16015625" style="43" customWidth="1"/>
    <col min="7" max="16384" width="9.33203125" style="43" customWidth="1"/>
  </cols>
  <sheetData>
    <row r="1" spans="1:6" ht="24" customHeight="1">
      <c r="A1" s="200" t="s">
        <v>240</v>
      </c>
      <c r="B1" s="200"/>
      <c r="C1" s="200"/>
      <c r="D1" s="200"/>
      <c r="E1" s="200"/>
      <c r="F1" s="200"/>
    </row>
    <row r="2" spans="1:6" ht="20.25" customHeight="1">
      <c r="A2" s="199" t="s">
        <v>189</v>
      </c>
      <c r="B2" s="199"/>
      <c r="C2" s="59" t="s">
        <v>452</v>
      </c>
      <c r="D2" s="46"/>
      <c r="E2" s="46"/>
      <c r="F2" s="46"/>
    </row>
    <row r="4" spans="1:6" ht="20.25" customHeight="1">
      <c r="A4" s="199" t="s">
        <v>188</v>
      </c>
      <c r="B4" s="199"/>
      <c r="C4" s="59" t="s">
        <v>384</v>
      </c>
      <c r="D4" s="50"/>
      <c r="E4" s="46"/>
      <c r="F4" s="46"/>
    </row>
    <row r="6" spans="1:6" ht="20.25" customHeight="1">
      <c r="A6" s="201" t="s">
        <v>277</v>
      </c>
      <c r="B6" s="201"/>
      <c r="C6" s="201"/>
      <c r="D6" s="201"/>
      <c r="E6" s="201"/>
      <c r="F6" s="201"/>
    </row>
    <row r="7" spans="1:6" ht="56.25" customHeight="1">
      <c r="A7" s="51" t="s">
        <v>176</v>
      </c>
      <c r="B7" s="35" t="s">
        <v>190</v>
      </c>
      <c r="C7" s="35" t="s">
        <v>278</v>
      </c>
      <c r="D7" s="35" t="s">
        <v>259</v>
      </c>
      <c r="E7" s="35" t="s">
        <v>279</v>
      </c>
      <c r="F7" s="35" t="s">
        <v>280</v>
      </c>
    </row>
    <row r="8" spans="1:6" ht="14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</row>
    <row r="9" spans="1:6" ht="30.75" customHeight="1">
      <c r="A9" s="56" t="s">
        <v>25</v>
      </c>
      <c r="B9" s="36" t="s">
        <v>453</v>
      </c>
      <c r="C9" s="56"/>
      <c r="D9" s="51"/>
      <c r="E9" s="51"/>
      <c r="F9" s="129">
        <v>185626.86</v>
      </c>
    </row>
    <row r="10" spans="1:6" ht="30" customHeight="1">
      <c r="A10" s="56" t="s">
        <v>26</v>
      </c>
      <c r="B10" s="36" t="s">
        <v>454</v>
      </c>
      <c r="C10" s="48"/>
      <c r="D10" s="56"/>
      <c r="E10" s="56"/>
      <c r="F10" s="56" t="s">
        <v>583</v>
      </c>
    </row>
    <row r="11" spans="1:6" ht="30" customHeight="1">
      <c r="A11" s="56" t="s">
        <v>27</v>
      </c>
      <c r="B11" s="36" t="s">
        <v>506</v>
      </c>
      <c r="C11" s="48"/>
      <c r="D11" s="56"/>
      <c r="E11" s="56"/>
      <c r="F11" s="56" t="s">
        <v>584</v>
      </c>
    </row>
    <row r="12" spans="1:6" ht="35.25" customHeight="1">
      <c r="A12" s="56" t="s">
        <v>28</v>
      </c>
      <c r="B12" s="36" t="s">
        <v>455</v>
      </c>
      <c r="C12" s="48"/>
      <c r="D12" s="56"/>
      <c r="E12" s="56"/>
      <c r="F12" s="56" t="s">
        <v>579</v>
      </c>
    </row>
    <row r="13" spans="1:6" ht="35.25" customHeight="1">
      <c r="A13" s="56" t="s">
        <v>29</v>
      </c>
      <c r="B13" s="36" t="s">
        <v>507</v>
      </c>
      <c r="C13" s="48"/>
      <c r="D13" s="56"/>
      <c r="E13" s="56"/>
      <c r="F13" s="56"/>
    </row>
    <row r="14" spans="1:6" ht="35.25" customHeight="1">
      <c r="A14" s="56" t="s">
        <v>30</v>
      </c>
      <c r="B14" s="36" t="s">
        <v>565</v>
      </c>
      <c r="C14" s="48"/>
      <c r="D14" s="56"/>
      <c r="E14" s="56"/>
      <c r="F14" s="56" t="s">
        <v>580</v>
      </c>
    </row>
    <row r="15" spans="1:6" ht="35.25" customHeight="1">
      <c r="A15" s="56" t="s">
        <v>31</v>
      </c>
      <c r="B15" s="36" t="s">
        <v>567</v>
      </c>
      <c r="C15" s="48"/>
      <c r="D15" s="56"/>
      <c r="E15" s="56"/>
      <c r="F15" s="56"/>
    </row>
    <row r="16" spans="1:6" ht="35.25" customHeight="1">
      <c r="A16" s="56" t="s">
        <v>32</v>
      </c>
      <c r="B16" s="36" t="s">
        <v>569</v>
      </c>
      <c r="C16" s="48"/>
      <c r="D16" s="56"/>
      <c r="E16" s="56"/>
      <c r="F16" s="56"/>
    </row>
    <row r="17" spans="1:6" ht="35.25" customHeight="1">
      <c r="A17" s="56" t="s">
        <v>33</v>
      </c>
      <c r="B17" s="36" t="s">
        <v>508</v>
      </c>
      <c r="C17" s="48"/>
      <c r="D17" s="56"/>
      <c r="E17" s="56"/>
      <c r="F17" s="56" t="s">
        <v>566</v>
      </c>
    </row>
    <row r="18" spans="1:6" ht="35.25" customHeight="1">
      <c r="A18" s="56" t="s">
        <v>151</v>
      </c>
      <c r="B18" s="53" t="s">
        <v>572</v>
      </c>
      <c r="C18" s="48"/>
      <c r="D18" s="56"/>
      <c r="E18" s="56"/>
      <c r="F18" s="57"/>
    </row>
    <row r="19" spans="1:6" ht="35.25" customHeight="1">
      <c r="A19" s="56" t="s">
        <v>152</v>
      </c>
      <c r="B19" s="36" t="s">
        <v>571</v>
      </c>
      <c r="C19" s="48"/>
      <c r="D19" s="56"/>
      <c r="E19" s="56"/>
      <c r="F19" s="56" t="s">
        <v>570</v>
      </c>
    </row>
    <row r="20" spans="1:6" ht="35.25" customHeight="1">
      <c r="A20" s="56" t="s">
        <v>153</v>
      </c>
      <c r="B20" s="36" t="s">
        <v>477</v>
      </c>
      <c r="C20" s="48"/>
      <c r="D20" s="56"/>
      <c r="E20" s="56"/>
      <c r="F20" s="56" t="s">
        <v>582</v>
      </c>
    </row>
    <row r="21" spans="1:6" ht="35.25" customHeight="1">
      <c r="A21" s="56"/>
      <c r="B21" s="36" t="s">
        <v>573</v>
      </c>
      <c r="C21" s="48"/>
      <c r="D21" s="56"/>
      <c r="E21" s="56"/>
      <c r="F21" s="56" t="s">
        <v>581</v>
      </c>
    </row>
    <row r="22" spans="1:6" ht="14.25">
      <c r="A22" s="197" t="s">
        <v>186</v>
      </c>
      <c r="B22" s="198"/>
      <c r="C22" s="51" t="s">
        <v>113</v>
      </c>
      <c r="D22" s="51" t="s">
        <v>113</v>
      </c>
      <c r="E22" s="51" t="s">
        <v>113</v>
      </c>
      <c r="F22" s="119">
        <f>F9+F10+F12+F13+F14+F17+F19+F20+F11+F18+F16+F15+F21</f>
        <v>1104378.5</v>
      </c>
    </row>
    <row r="24" spans="1:6" ht="14.25">
      <c r="A24" s="200" t="s">
        <v>240</v>
      </c>
      <c r="B24" s="200"/>
      <c r="C24" s="200"/>
      <c r="D24" s="200"/>
      <c r="E24" s="200"/>
      <c r="F24" s="200"/>
    </row>
    <row r="25" spans="1:6" ht="14.25">
      <c r="A25" s="199" t="s">
        <v>189</v>
      </c>
      <c r="B25" s="199"/>
      <c r="C25" s="59" t="s">
        <v>452</v>
      </c>
      <c r="D25" s="46"/>
      <c r="E25" s="46"/>
      <c r="F25" s="46"/>
    </row>
    <row r="27" spans="1:6" ht="14.25">
      <c r="A27" s="199" t="s">
        <v>188</v>
      </c>
      <c r="B27" s="199"/>
      <c r="C27" s="59" t="s">
        <v>385</v>
      </c>
      <c r="D27" s="50"/>
      <c r="E27" s="46"/>
      <c r="F27" s="46"/>
    </row>
    <row r="29" spans="1:6" ht="14.25">
      <c r="A29" s="201" t="s">
        <v>277</v>
      </c>
      <c r="B29" s="201"/>
      <c r="C29" s="201"/>
      <c r="D29" s="201"/>
      <c r="E29" s="201"/>
      <c r="F29" s="201"/>
    </row>
    <row r="30" spans="1:6" ht="28.5">
      <c r="A30" s="108" t="s">
        <v>176</v>
      </c>
      <c r="B30" s="109" t="s">
        <v>190</v>
      </c>
      <c r="C30" s="109" t="s">
        <v>278</v>
      </c>
      <c r="D30" s="109" t="s">
        <v>259</v>
      </c>
      <c r="E30" s="109" t="s">
        <v>279</v>
      </c>
      <c r="F30" s="109" t="s">
        <v>280</v>
      </c>
    </row>
    <row r="31" spans="1:6" ht="14.25">
      <c r="A31" s="44">
        <v>1</v>
      </c>
      <c r="B31" s="44">
        <v>2</v>
      </c>
      <c r="C31" s="44">
        <v>3</v>
      </c>
      <c r="D31" s="44">
        <v>4</v>
      </c>
      <c r="E31" s="44">
        <v>5</v>
      </c>
      <c r="F31" s="44">
        <v>6</v>
      </c>
    </row>
    <row r="32" spans="1:6" ht="28.5">
      <c r="A32" s="56" t="s">
        <v>25</v>
      </c>
      <c r="B32" s="36" t="s">
        <v>456</v>
      </c>
      <c r="C32" s="44"/>
      <c r="D32" s="44"/>
      <c r="E32" s="44"/>
      <c r="F32" s="131">
        <v>160787.75</v>
      </c>
    </row>
    <row r="33" spans="1:6" ht="28.5">
      <c r="A33" s="56" t="s">
        <v>26</v>
      </c>
      <c r="B33" s="36" t="s">
        <v>457</v>
      </c>
      <c r="C33" s="44"/>
      <c r="D33" s="44"/>
      <c r="E33" s="44"/>
      <c r="F33" s="131">
        <v>62406</v>
      </c>
    </row>
    <row r="34" spans="1:6" ht="28.5">
      <c r="A34" s="56" t="s">
        <v>27</v>
      </c>
      <c r="B34" s="36" t="s">
        <v>458</v>
      </c>
      <c r="C34" s="44"/>
      <c r="D34" s="44"/>
      <c r="E34" s="44"/>
      <c r="F34" s="131">
        <v>20520</v>
      </c>
    </row>
    <row r="35" spans="1:6" ht="42.75">
      <c r="A35" s="120">
        <v>4</v>
      </c>
      <c r="B35" s="36" t="s">
        <v>453</v>
      </c>
      <c r="C35" s="56"/>
      <c r="D35" s="108"/>
      <c r="E35" s="108"/>
      <c r="F35" s="132">
        <v>611150</v>
      </c>
    </row>
    <row r="36" spans="1:6" ht="28.5">
      <c r="A36" s="120"/>
      <c r="B36" s="36" t="s">
        <v>506</v>
      </c>
      <c r="C36" s="56"/>
      <c r="D36" s="163"/>
      <c r="E36" s="163"/>
      <c r="F36" s="132">
        <v>363862.5</v>
      </c>
    </row>
    <row r="37" spans="1:6" ht="28.5">
      <c r="A37" s="120">
        <v>5</v>
      </c>
      <c r="B37" s="36" t="s">
        <v>454</v>
      </c>
      <c r="C37" s="48"/>
      <c r="D37" s="56"/>
      <c r="E37" s="56"/>
      <c r="F37" s="130"/>
    </row>
    <row r="38" spans="1:6" ht="28.5">
      <c r="A38" s="120">
        <v>6</v>
      </c>
      <c r="B38" s="36" t="s">
        <v>455</v>
      </c>
      <c r="C38" s="48"/>
      <c r="D38" s="56"/>
      <c r="E38" s="56"/>
      <c r="F38" s="130"/>
    </row>
    <row r="39" spans="1:6" ht="28.5">
      <c r="A39" s="133"/>
      <c r="B39" s="36" t="s">
        <v>568</v>
      </c>
      <c r="C39" s="48"/>
      <c r="D39" s="56"/>
      <c r="E39" s="56"/>
      <c r="F39" s="130"/>
    </row>
    <row r="40" spans="1:6" ht="14.25">
      <c r="A40" s="133">
        <v>7</v>
      </c>
      <c r="B40" s="36" t="s">
        <v>459</v>
      </c>
      <c r="C40" s="48"/>
      <c r="D40" s="56"/>
      <c r="E40" s="56"/>
      <c r="F40" s="130">
        <v>35000</v>
      </c>
    </row>
    <row r="41" spans="1:6" ht="28.5">
      <c r="A41" s="133">
        <v>8</v>
      </c>
      <c r="B41" s="36" t="s">
        <v>517</v>
      </c>
      <c r="C41" s="48"/>
      <c r="D41" s="56"/>
      <c r="E41" s="56"/>
      <c r="F41" s="130">
        <v>1000</v>
      </c>
    </row>
    <row r="42" spans="1:6" ht="14.25">
      <c r="A42" s="133">
        <v>9</v>
      </c>
      <c r="B42" s="36" t="s">
        <v>460</v>
      </c>
      <c r="C42" s="48"/>
      <c r="D42" s="56"/>
      <c r="E42" s="56"/>
      <c r="F42" s="130">
        <v>40000</v>
      </c>
    </row>
    <row r="43" spans="1:6" ht="14.25">
      <c r="A43" s="133"/>
      <c r="B43" s="36" t="s">
        <v>574</v>
      </c>
      <c r="C43" s="48"/>
      <c r="D43" s="56"/>
      <c r="E43" s="56"/>
      <c r="F43" s="130">
        <v>20000</v>
      </c>
    </row>
    <row r="44" spans="1:6" ht="14.25">
      <c r="A44" s="133">
        <v>10</v>
      </c>
      <c r="B44" s="36" t="s">
        <v>515</v>
      </c>
      <c r="C44" s="48"/>
      <c r="D44" s="56"/>
      <c r="E44" s="56"/>
      <c r="F44" s="130">
        <v>14620</v>
      </c>
    </row>
    <row r="45" spans="1:6" ht="14.25">
      <c r="A45" s="133">
        <v>11</v>
      </c>
      <c r="B45" s="36" t="s">
        <v>516</v>
      </c>
      <c r="C45" s="48"/>
      <c r="D45" s="56"/>
      <c r="E45" s="56"/>
      <c r="F45" s="130">
        <v>488.12</v>
      </c>
    </row>
    <row r="46" spans="1:6" ht="14.25">
      <c r="A46" s="133">
        <v>12</v>
      </c>
      <c r="B46" s="159" t="s">
        <v>585</v>
      </c>
      <c r="C46" s="48"/>
      <c r="D46" s="56"/>
      <c r="E46" s="56"/>
      <c r="F46" s="130">
        <v>29344.7</v>
      </c>
    </row>
    <row r="47" spans="1:6" ht="14.25">
      <c r="A47" s="197" t="s">
        <v>186</v>
      </c>
      <c r="B47" s="198"/>
      <c r="C47" s="108" t="s">
        <v>113</v>
      </c>
      <c r="D47" s="108" t="s">
        <v>113</v>
      </c>
      <c r="E47" s="108" t="s">
        <v>113</v>
      </c>
      <c r="F47" s="134">
        <f>SUM(F32:F46)</f>
        <v>1359179.07</v>
      </c>
    </row>
    <row r="49" spans="1:6" ht="14.25">
      <c r="A49" s="200" t="s">
        <v>240</v>
      </c>
      <c r="B49" s="200"/>
      <c r="C49" s="200"/>
      <c r="D49" s="200"/>
      <c r="E49" s="200"/>
      <c r="F49" s="200"/>
    </row>
    <row r="50" spans="1:6" ht="14.25">
      <c r="A50" s="199" t="s">
        <v>189</v>
      </c>
      <c r="B50" s="199"/>
      <c r="C50" s="59" t="s">
        <v>473</v>
      </c>
      <c r="D50" s="46"/>
      <c r="E50" s="46"/>
      <c r="F50" s="46"/>
    </row>
    <row r="52" spans="1:6" ht="14.25">
      <c r="A52" s="199" t="s">
        <v>188</v>
      </c>
      <c r="B52" s="199"/>
      <c r="C52" s="59" t="s">
        <v>450</v>
      </c>
      <c r="D52" s="50" t="s">
        <v>474</v>
      </c>
      <c r="E52" s="46"/>
      <c r="F52" s="46"/>
    </row>
    <row r="54" spans="1:6" ht="14.25">
      <c r="A54" s="201" t="s">
        <v>277</v>
      </c>
      <c r="B54" s="201"/>
      <c r="C54" s="201"/>
      <c r="D54" s="201"/>
      <c r="E54" s="201"/>
      <c r="F54" s="201"/>
    </row>
    <row r="55" spans="1:6" ht="28.5">
      <c r="A55" s="146" t="s">
        <v>176</v>
      </c>
      <c r="B55" s="147" t="s">
        <v>190</v>
      </c>
      <c r="C55" s="147" t="s">
        <v>278</v>
      </c>
      <c r="D55" s="147" t="s">
        <v>259</v>
      </c>
      <c r="E55" s="147" t="s">
        <v>279</v>
      </c>
      <c r="F55" s="147" t="s">
        <v>280</v>
      </c>
    </row>
    <row r="56" spans="1:6" ht="14.25">
      <c r="A56" s="44">
        <v>1</v>
      </c>
      <c r="B56" s="44">
        <v>2</v>
      </c>
      <c r="C56" s="44">
        <v>3</v>
      </c>
      <c r="D56" s="44">
        <v>4</v>
      </c>
      <c r="E56" s="44">
        <v>5</v>
      </c>
      <c r="F56" s="44">
        <v>6</v>
      </c>
    </row>
    <row r="57" spans="1:6" ht="14.25">
      <c r="A57" s="56" t="s">
        <v>25</v>
      </c>
      <c r="B57" s="36"/>
      <c r="C57" s="56"/>
      <c r="D57" s="146"/>
      <c r="E57" s="146"/>
      <c r="F57" s="129"/>
    </row>
    <row r="58" spans="1:6" ht="14.25">
      <c r="A58" s="56" t="s">
        <v>26</v>
      </c>
      <c r="B58" s="36"/>
      <c r="C58" s="48"/>
      <c r="D58" s="56"/>
      <c r="E58" s="56"/>
      <c r="F58" s="56"/>
    </row>
    <row r="59" spans="1:6" ht="14.25">
      <c r="A59" s="56" t="s">
        <v>27</v>
      </c>
      <c r="B59" s="36"/>
      <c r="C59" s="48"/>
      <c r="D59" s="56"/>
      <c r="E59" s="56"/>
      <c r="F59" s="56"/>
    </row>
    <row r="60" spans="1:6" ht="14.25">
      <c r="A60" s="56" t="s">
        <v>28</v>
      </c>
      <c r="B60" s="36"/>
      <c r="C60" s="48"/>
      <c r="D60" s="56"/>
      <c r="E60" s="56"/>
      <c r="F60" s="56"/>
    </row>
    <row r="61" spans="1:6" ht="14.25">
      <c r="A61" s="197" t="s">
        <v>186</v>
      </c>
      <c r="B61" s="198"/>
      <c r="C61" s="146" t="s">
        <v>113</v>
      </c>
      <c r="D61" s="146" t="s">
        <v>113</v>
      </c>
      <c r="E61" s="146" t="s">
        <v>113</v>
      </c>
      <c r="F61" s="124">
        <f>F60+F59+F58+F57</f>
        <v>0</v>
      </c>
    </row>
  </sheetData>
  <sheetProtection/>
  <mergeCells count="15">
    <mergeCell ref="A49:F49"/>
    <mergeCell ref="A50:B50"/>
    <mergeCell ref="A52:B52"/>
    <mergeCell ref="A54:F54"/>
    <mergeCell ref="A61:B61"/>
    <mergeCell ref="A25:B25"/>
    <mergeCell ref="A27:B27"/>
    <mergeCell ref="A29:F29"/>
    <mergeCell ref="A47:B47"/>
    <mergeCell ref="A1:F1"/>
    <mergeCell ref="A2:B2"/>
    <mergeCell ref="A4:B4"/>
    <mergeCell ref="A6:F6"/>
    <mergeCell ref="A22:B22"/>
    <mergeCell ref="A24:F24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60"/>
  <sheetViews>
    <sheetView zoomScale="115" zoomScaleNormal="115" zoomScaleSheetLayoutView="100" zoomScalePageLayoutView="0" workbookViewId="0" topLeftCell="A1">
      <selection activeCell="AH51" sqref="AH51:BF51"/>
    </sheetView>
  </sheetViews>
  <sheetFormatPr defaultColWidth="1.0078125" defaultRowHeight="12" customHeight="1"/>
  <cols>
    <col min="1" max="59" width="1.0078125" style="60" customWidth="1"/>
    <col min="60" max="60" width="1.3359375" style="60" customWidth="1"/>
    <col min="61" max="16384" width="1.0078125" style="60" customWidth="1"/>
  </cols>
  <sheetData>
    <row r="1" spans="1:167" s="61" customFormat="1" ht="3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 t="s">
        <v>336</v>
      </c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</row>
    <row r="2" spans="1:167" ht="12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</row>
    <row r="3" spans="1:167" ht="12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 t="s">
        <v>335</v>
      </c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</row>
    <row r="4" spans="1:167" ht="12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</row>
    <row r="5" spans="1:167" ht="12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276" t="s">
        <v>334</v>
      </c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</row>
    <row r="6" spans="1:167" ht="12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292" t="s">
        <v>478</v>
      </c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2"/>
      <c r="DT6" s="292"/>
      <c r="DU6" s="292"/>
      <c r="DV6" s="292"/>
      <c r="DW6" s="292"/>
      <c r="DX6" s="292"/>
      <c r="DY6" s="292"/>
      <c r="DZ6" s="292"/>
      <c r="EA6" s="292"/>
      <c r="EB6" s="292"/>
      <c r="EC6" s="292"/>
      <c r="ED6" s="292"/>
      <c r="EE6" s="292"/>
      <c r="EF6" s="292"/>
      <c r="EG6" s="292"/>
      <c r="EH6" s="292"/>
      <c r="EI6" s="292"/>
      <c r="EJ6" s="292"/>
      <c r="EK6" s="292"/>
      <c r="EL6" s="292"/>
      <c r="EM6" s="292"/>
      <c r="EN6" s="292"/>
      <c r="EO6" s="292"/>
      <c r="EP6" s="292"/>
      <c r="EQ6" s="292"/>
      <c r="ER6" s="292"/>
      <c r="ES6" s="292"/>
      <c r="ET6" s="292"/>
      <c r="EU6" s="292"/>
      <c r="EV6" s="292"/>
      <c r="EW6" s="292"/>
      <c r="EX6" s="292"/>
      <c r="EY6" s="292"/>
      <c r="EZ6" s="292"/>
      <c r="FA6" s="292"/>
      <c r="FB6" s="292"/>
      <c r="FC6" s="292"/>
      <c r="FD6" s="292"/>
      <c r="FE6" s="292"/>
      <c r="FF6" s="292"/>
      <c r="FG6" s="292"/>
      <c r="FH6" s="292"/>
      <c r="FI6" s="292"/>
      <c r="FJ6" s="292"/>
      <c r="FK6" s="292"/>
    </row>
    <row r="7" spans="1:167" ht="12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235" t="s">
        <v>333</v>
      </c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5"/>
      <c r="EE7" s="235"/>
      <c r="EF7" s="235"/>
      <c r="EG7" s="235"/>
      <c r="EH7" s="235"/>
      <c r="EI7" s="235"/>
      <c r="EJ7" s="235"/>
      <c r="EK7" s="235"/>
      <c r="EL7" s="235"/>
      <c r="EM7" s="235"/>
      <c r="EN7" s="235"/>
      <c r="EO7" s="235"/>
      <c r="EP7" s="235"/>
      <c r="EQ7" s="235"/>
      <c r="ER7" s="235"/>
      <c r="ES7" s="235"/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5"/>
      <c r="FF7" s="235"/>
      <c r="FG7" s="235"/>
      <c r="FH7" s="235"/>
      <c r="FI7" s="235"/>
      <c r="FJ7" s="235"/>
      <c r="FK7" s="235"/>
    </row>
    <row r="8" spans="1:167" ht="12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292" t="s">
        <v>479</v>
      </c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2"/>
      <c r="DP8" s="292"/>
      <c r="DQ8" s="292"/>
      <c r="DR8" s="292"/>
      <c r="DS8" s="292"/>
      <c r="DT8" s="292"/>
      <c r="DU8" s="292"/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292"/>
      <c r="EG8" s="292"/>
      <c r="EH8" s="292"/>
      <c r="EI8" s="292"/>
      <c r="EJ8" s="292"/>
      <c r="EK8" s="292"/>
      <c r="EL8" s="292"/>
      <c r="EM8" s="292"/>
      <c r="EN8" s="292"/>
      <c r="EO8" s="292"/>
      <c r="EP8" s="292"/>
      <c r="EQ8" s="292"/>
      <c r="ER8" s="292"/>
      <c r="ES8" s="292"/>
      <c r="ET8" s="292"/>
      <c r="EU8" s="292"/>
      <c r="EV8" s="292"/>
      <c r="EW8" s="292"/>
      <c r="EX8" s="292"/>
      <c r="EY8" s="292"/>
      <c r="EZ8" s="292"/>
      <c r="FA8" s="292"/>
      <c r="FB8" s="292"/>
      <c r="FC8" s="292"/>
      <c r="FD8" s="292"/>
      <c r="FE8" s="292"/>
      <c r="FF8" s="292"/>
      <c r="FG8" s="292"/>
      <c r="FH8" s="292"/>
      <c r="FI8" s="292"/>
      <c r="FJ8" s="292"/>
      <c r="FK8" s="292"/>
    </row>
    <row r="9" spans="1:167" ht="12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234" t="s">
        <v>332</v>
      </c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</row>
    <row r="10" spans="1:167" ht="12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96"/>
      <c r="CM10" s="96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96"/>
      <c r="DU10" s="96"/>
      <c r="DV10" s="96"/>
      <c r="DW10" s="96"/>
      <c r="DX10" s="96"/>
      <c r="DY10" s="227" t="s">
        <v>480</v>
      </c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7"/>
      <c r="EU10" s="227"/>
      <c r="EV10" s="227"/>
      <c r="EW10" s="227"/>
      <c r="EX10" s="227"/>
      <c r="EY10" s="227"/>
      <c r="EZ10" s="227"/>
      <c r="FA10" s="227"/>
      <c r="FB10" s="227"/>
      <c r="FC10" s="227"/>
      <c r="FD10" s="227"/>
      <c r="FE10" s="227"/>
      <c r="FF10" s="227"/>
      <c r="FG10" s="227"/>
      <c r="FH10" s="227"/>
      <c r="FI10" s="227"/>
      <c r="FJ10" s="227"/>
      <c r="FK10" s="227"/>
    </row>
    <row r="11" spans="1:167" ht="12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234" t="s">
        <v>55</v>
      </c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95"/>
      <c r="CM11" s="95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235" t="s">
        <v>284</v>
      </c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5"/>
      <c r="FG11" s="235"/>
      <c r="FH11" s="235"/>
      <c r="FI11" s="235"/>
      <c r="FJ11" s="235"/>
      <c r="FK11" s="235"/>
    </row>
    <row r="12" spans="1:167" ht="12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73" t="s">
        <v>282</v>
      </c>
      <c r="BQ12" s="229"/>
      <c r="BR12" s="229"/>
      <c r="BS12" s="229"/>
      <c r="BT12" s="229"/>
      <c r="BU12" s="229"/>
      <c r="BV12" s="230" t="s">
        <v>282</v>
      </c>
      <c r="BW12" s="230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8">
        <v>20</v>
      </c>
      <c r="CV12" s="228"/>
      <c r="CW12" s="228"/>
      <c r="CX12" s="228"/>
      <c r="CY12" s="231" t="s">
        <v>518</v>
      </c>
      <c r="CZ12" s="231"/>
      <c r="DA12" s="231"/>
      <c r="DB12" s="230" t="s">
        <v>281</v>
      </c>
      <c r="DC12" s="230"/>
      <c r="DD12" s="230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73"/>
    </row>
    <row r="13" spans="1:167" ht="12" customHeight="1">
      <c r="A13" s="94"/>
      <c r="B13" s="327" t="s">
        <v>331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  <c r="BE13" s="327"/>
      <c r="BF13" s="327"/>
      <c r="BG13" s="327"/>
      <c r="BH13" s="327"/>
      <c r="BI13" s="327"/>
      <c r="BJ13" s="327"/>
      <c r="BK13" s="327"/>
      <c r="BL13" s="327"/>
      <c r="BM13" s="327"/>
      <c r="BN13" s="327"/>
      <c r="BO13" s="327"/>
      <c r="BP13" s="327"/>
      <c r="BQ13" s="327"/>
      <c r="BR13" s="327"/>
      <c r="BS13" s="327"/>
      <c r="BT13" s="327"/>
      <c r="BU13" s="327"/>
      <c r="BV13" s="327"/>
      <c r="BW13" s="327"/>
      <c r="BX13" s="327"/>
      <c r="BY13" s="327"/>
      <c r="BZ13" s="327"/>
      <c r="CA13" s="327"/>
      <c r="CB13" s="327"/>
      <c r="CC13" s="327"/>
      <c r="CD13" s="327"/>
      <c r="CE13" s="327"/>
      <c r="CF13" s="327"/>
      <c r="CG13" s="327"/>
      <c r="CH13" s="327"/>
      <c r="CI13" s="327"/>
      <c r="CJ13" s="327"/>
      <c r="CK13" s="327"/>
      <c r="CL13" s="327"/>
      <c r="CM13" s="327"/>
      <c r="CN13" s="327"/>
      <c r="CO13" s="327"/>
      <c r="CP13" s="327"/>
      <c r="CQ13" s="327"/>
      <c r="CR13" s="327"/>
      <c r="CS13" s="327"/>
      <c r="CT13" s="327"/>
      <c r="CU13" s="327"/>
      <c r="CV13" s="327"/>
      <c r="CW13" s="327"/>
      <c r="CX13" s="327"/>
      <c r="CY13" s="327"/>
      <c r="CZ13" s="327"/>
      <c r="DA13" s="327"/>
      <c r="DB13" s="327"/>
      <c r="DC13" s="327"/>
      <c r="DD13" s="327"/>
      <c r="DE13" s="327"/>
      <c r="DF13" s="327"/>
      <c r="DG13" s="327"/>
      <c r="DH13" s="327"/>
      <c r="DI13" s="327"/>
      <c r="DJ13" s="327"/>
      <c r="DK13" s="327"/>
      <c r="DL13" s="327"/>
      <c r="DM13" s="327"/>
      <c r="DN13" s="327"/>
      <c r="DO13" s="327"/>
      <c r="DP13" s="327"/>
      <c r="DQ13" s="327"/>
      <c r="DR13" s="327"/>
      <c r="DS13" s="327"/>
      <c r="DT13" s="327"/>
      <c r="DU13" s="327"/>
      <c r="DV13" s="327"/>
      <c r="DW13" s="327"/>
      <c r="DX13" s="327"/>
      <c r="DY13" s="327"/>
      <c r="DZ13" s="327"/>
      <c r="EA13" s="327"/>
      <c r="EB13" s="327"/>
      <c r="EC13" s="327"/>
      <c r="ED13" s="327"/>
      <c r="EE13" s="327"/>
      <c r="EF13" s="327"/>
      <c r="EG13" s="327"/>
      <c r="EH13" s="327"/>
      <c r="EI13" s="327"/>
      <c r="EJ13" s="327"/>
      <c r="EK13" s="327"/>
      <c r="EL13" s="327"/>
      <c r="EM13" s="327"/>
      <c r="EN13" s="327"/>
      <c r="EO13" s="327"/>
      <c r="EP13" s="327"/>
      <c r="EQ13" s="327"/>
      <c r="ER13" s="327"/>
      <c r="ES13" s="327"/>
      <c r="ET13" s="327"/>
      <c r="EU13" s="327"/>
      <c r="EV13" s="327"/>
      <c r="EW13" s="327"/>
      <c r="EX13" s="327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</row>
    <row r="14" spans="1:167" ht="12" customHeight="1" thickBot="1">
      <c r="A14" s="93"/>
      <c r="B14" s="6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61"/>
      <c r="EI14" s="92" t="s">
        <v>330</v>
      </c>
      <c r="EJ14" s="305"/>
      <c r="EK14" s="305"/>
      <c r="EL14" s="305"/>
      <c r="EM14" s="305"/>
      <c r="EN14" s="91" t="s">
        <v>329</v>
      </c>
      <c r="EO14" s="91"/>
      <c r="EP14" s="91"/>
      <c r="EQ14" s="91"/>
      <c r="ER14" s="61"/>
      <c r="ES14" s="61"/>
      <c r="ET14" s="61"/>
      <c r="EU14" s="61"/>
      <c r="EV14" s="61"/>
      <c r="EW14" s="61"/>
      <c r="EX14" s="61"/>
      <c r="EY14" s="61"/>
      <c r="EZ14" s="306" t="s">
        <v>328</v>
      </c>
      <c r="FA14" s="307"/>
      <c r="FB14" s="307"/>
      <c r="FC14" s="307"/>
      <c r="FD14" s="307"/>
      <c r="FE14" s="307"/>
      <c r="FF14" s="307"/>
      <c r="FG14" s="307"/>
      <c r="FH14" s="307"/>
      <c r="FI14" s="307"/>
      <c r="FJ14" s="307"/>
      <c r="FK14" s="308"/>
    </row>
    <row r="15" spans="1:167" ht="12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91"/>
      <c r="EC15" s="91"/>
      <c r="ED15" s="91"/>
      <c r="EE15" s="91"/>
      <c r="EF15" s="90"/>
      <c r="EG15" s="90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5"/>
      <c r="ES15" s="75"/>
      <c r="ET15" s="75"/>
      <c r="EU15" s="75"/>
      <c r="EV15" s="61"/>
      <c r="EW15" s="74"/>
      <c r="EX15" s="75" t="s">
        <v>327</v>
      </c>
      <c r="EY15" s="61"/>
      <c r="EZ15" s="309" t="s">
        <v>326</v>
      </c>
      <c r="FA15" s="310"/>
      <c r="FB15" s="310"/>
      <c r="FC15" s="310"/>
      <c r="FD15" s="310"/>
      <c r="FE15" s="310"/>
      <c r="FF15" s="310"/>
      <c r="FG15" s="310"/>
      <c r="FH15" s="310"/>
      <c r="FI15" s="310"/>
      <c r="FJ15" s="310"/>
      <c r="FK15" s="311"/>
    </row>
    <row r="16" spans="1:167" ht="12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73" t="s">
        <v>325</v>
      </c>
      <c r="AR16" s="229"/>
      <c r="AS16" s="229"/>
      <c r="AT16" s="229"/>
      <c r="AU16" s="229"/>
      <c r="AV16" s="229"/>
      <c r="AW16" s="230" t="s">
        <v>282</v>
      </c>
      <c r="AX16" s="230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8">
        <v>20</v>
      </c>
      <c r="BW16" s="228"/>
      <c r="BX16" s="228"/>
      <c r="BY16" s="228"/>
      <c r="BZ16" s="231"/>
      <c r="CA16" s="231"/>
      <c r="CB16" s="231"/>
      <c r="CC16" s="230" t="s">
        <v>281</v>
      </c>
      <c r="CD16" s="230"/>
      <c r="CE16" s="230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73"/>
      <c r="ES16" s="73"/>
      <c r="ET16" s="73"/>
      <c r="EU16" s="73"/>
      <c r="EV16" s="61"/>
      <c r="EW16" s="61"/>
      <c r="EX16" s="73" t="s">
        <v>324</v>
      </c>
      <c r="EY16" s="61"/>
      <c r="EZ16" s="302"/>
      <c r="FA16" s="303"/>
      <c r="FB16" s="303"/>
      <c r="FC16" s="303"/>
      <c r="FD16" s="303"/>
      <c r="FE16" s="303"/>
      <c r="FF16" s="303"/>
      <c r="FG16" s="303"/>
      <c r="FH16" s="303"/>
      <c r="FI16" s="303"/>
      <c r="FJ16" s="303"/>
      <c r="FK16" s="304"/>
    </row>
    <row r="17" spans="1:167" ht="12" customHeight="1">
      <c r="A17" s="61" t="s">
        <v>323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  <c r="DI17" s="291"/>
      <c r="DJ17" s="291"/>
      <c r="DK17" s="291"/>
      <c r="DL17" s="291"/>
      <c r="DM17" s="291"/>
      <c r="DN17" s="291"/>
      <c r="DO17" s="291"/>
      <c r="DP17" s="291"/>
      <c r="DQ17" s="291"/>
      <c r="DR17" s="291"/>
      <c r="DS17" s="291"/>
      <c r="DT17" s="291"/>
      <c r="DU17" s="291"/>
      <c r="DV17" s="291"/>
      <c r="DW17" s="291"/>
      <c r="DX17" s="291"/>
      <c r="DY17" s="291"/>
      <c r="DZ17" s="291"/>
      <c r="EA17" s="291"/>
      <c r="EB17" s="291"/>
      <c r="EC17" s="291"/>
      <c r="ED17" s="291"/>
      <c r="EE17" s="291"/>
      <c r="EF17" s="291"/>
      <c r="EG17" s="291"/>
      <c r="EH17" s="291"/>
      <c r="EI17" s="291"/>
      <c r="EJ17" s="291"/>
      <c r="EK17" s="291"/>
      <c r="EL17" s="291"/>
      <c r="EM17" s="61"/>
      <c r="EN17" s="61"/>
      <c r="EO17" s="61"/>
      <c r="EP17" s="61"/>
      <c r="EQ17" s="61"/>
      <c r="ER17" s="73"/>
      <c r="ES17" s="73"/>
      <c r="ET17" s="73"/>
      <c r="EU17" s="73"/>
      <c r="EV17" s="61"/>
      <c r="EW17" s="61"/>
      <c r="EX17" s="73"/>
      <c r="EY17" s="61"/>
      <c r="EZ17" s="280" t="s">
        <v>482</v>
      </c>
      <c r="FA17" s="281"/>
      <c r="FB17" s="281"/>
      <c r="FC17" s="281"/>
      <c r="FD17" s="281"/>
      <c r="FE17" s="281"/>
      <c r="FF17" s="281"/>
      <c r="FG17" s="281"/>
      <c r="FH17" s="281"/>
      <c r="FI17" s="281"/>
      <c r="FJ17" s="281"/>
      <c r="FK17" s="282"/>
    </row>
    <row r="18" spans="1:167" ht="12" customHeight="1">
      <c r="A18" s="61" t="s">
        <v>322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61"/>
      <c r="AN18" s="61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292"/>
      <c r="DF18" s="292"/>
      <c r="DG18" s="292"/>
      <c r="DH18" s="292"/>
      <c r="DI18" s="292"/>
      <c r="DJ18" s="292"/>
      <c r="DK18" s="292"/>
      <c r="DL18" s="292"/>
      <c r="DM18" s="292"/>
      <c r="DN18" s="292"/>
      <c r="DO18" s="292"/>
      <c r="DP18" s="292"/>
      <c r="DQ18" s="292"/>
      <c r="DR18" s="292"/>
      <c r="DS18" s="292"/>
      <c r="DT18" s="292"/>
      <c r="DU18" s="292"/>
      <c r="DV18" s="292"/>
      <c r="DW18" s="292"/>
      <c r="DX18" s="292"/>
      <c r="DY18" s="292"/>
      <c r="DZ18" s="292"/>
      <c r="EA18" s="292"/>
      <c r="EB18" s="292"/>
      <c r="EC18" s="292"/>
      <c r="ED18" s="292"/>
      <c r="EE18" s="292"/>
      <c r="EF18" s="292"/>
      <c r="EG18" s="292"/>
      <c r="EH18" s="292"/>
      <c r="EI18" s="292"/>
      <c r="EJ18" s="292"/>
      <c r="EK18" s="292"/>
      <c r="EL18" s="292"/>
      <c r="EM18" s="61"/>
      <c r="EN18" s="61"/>
      <c r="EO18" s="61"/>
      <c r="EP18" s="61"/>
      <c r="EQ18" s="61"/>
      <c r="ER18" s="73"/>
      <c r="ES18" s="73"/>
      <c r="ET18" s="73"/>
      <c r="EU18" s="73"/>
      <c r="EV18" s="61"/>
      <c r="EW18" s="61"/>
      <c r="EX18" s="73" t="s">
        <v>313</v>
      </c>
      <c r="EY18" s="61"/>
      <c r="EZ18" s="286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87"/>
    </row>
    <row r="19" spans="1:167" ht="12" customHeight="1" thickBo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61"/>
      <c r="AT19" s="61"/>
      <c r="AU19" s="61"/>
      <c r="AV19" s="61"/>
      <c r="AW19" s="61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61"/>
      <c r="EK19" s="61"/>
      <c r="EL19" s="61"/>
      <c r="EM19" s="61"/>
      <c r="EN19" s="61"/>
      <c r="EO19" s="61"/>
      <c r="EP19" s="61"/>
      <c r="EQ19" s="61"/>
      <c r="ER19" s="73"/>
      <c r="ES19" s="73"/>
      <c r="ET19" s="73"/>
      <c r="EU19" s="73"/>
      <c r="EV19" s="61"/>
      <c r="EW19" s="61"/>
      <c r="EX19" s="73"/>
      <c r="EY19" s="61"/>
      <c r="EZ19" s="280"/>
      <c r="FA19" s="281"/>
      <c r="FB19" s="281"/>
      <c r="FC19" s="281"/>
      <c r="FD19" s="281"/>
      <c r="FE19" s="281"/>
      <c r="FF19" s="281"/>
      <c r="FG19" s="281"/>
      <c r="FH19" s="281"/>
      <c r="FI19" s="281"/>
      <c r="FJ19" s="281"/>
      <c r="FK19" s="282"/>
    </row>
    <row r="20" spans="1:167" ht="12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61"/>
      <c r="AN20" s="83"/>
      <c r="AO20" s="89" t="s">
        <v>321</v>
      </c>
      <c r="AP20" s="83"/>
      <c r="AQ20" s="83"/>
      <c r="AR20" s="83"/>
      <c r="AS20" s="61"/>
      <c r="AT20" s="61"/>
      <c r="AU20" s="61"/>
      <c r="AV20" s="61"/>
      <c r="AW20" s="61"/>
      <c r="AX20" s="61"/>
      <c r="AY20" s="296" t="s">
        <v>481</v>
      </c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8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61"/>
      <c r="EK20" s="61"/>
      <c r="EL20" s="61"/>
      <c r="EM20" s="61"/>
      <c r="EN20" s="61"/>
      <c r="EO20" s="61"/>
      <c r="EP20" s="61"/>
      <c r="EQ20" s="61"/>
      <c r="ER20" s="73"/>
      <c r="ES20" s="73"/>
      <c r="ET20" s="73"/>
      <c r="EU20" s="73"/>
      <c r="EV20" s="61"/>
      <c r="EW20" s="61"/>
      <c r="EX20" s="73" t="s">
        <v>320</v>
      </c>
      <c r="EY20" s="61"/>
      <c r="EZ20" s="293"/>
      <c r="FA20" s="294"/>
      <c r="FB20" s="294"/>
      <c r="FC20" s="294"/>
      <c r="FD20" s="294"/>
      <c r="FE20" s="294"/>
      <c r="FF20" s="294"/>
      <c r="FG20" s="294"/>
      <c r="FH20" s="294"/>
      <c r="FI20" s="294"/>
      <c r="FJ20" s="294"/>
      <c r="FK20" s="295"/>
    </row>
    <row r="21" spans="1:167" ht="12" customHeight="1" thickBo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61"/>
      <c r="AT21" s="61"/>
      <c r="AU21" s="61"/>
      <c r="AV21" s="61"/>
      <c r="AW21" s="61"/>
      <c r="AX21" s="61"/>
      <c r="AY21" s="299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/>
      <c r="BY21" s="300"/>
      <c r="BZ21" s="30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61"/>
      <c r="EK21" s="61"/>
      <c r="EL21" s="61"/>
      <c r="EM21" s="61"/>
      <c r="EN21" s="61"/>
      <c r="EO21" s="61"/>
      <c r="EP21" s="61"/>
      <c r="EQ21" s="61"/>
      <c r="ER21" s="73"/>
      <c r="ES21" s="73"/>
      <c r="ET21" s="73"/>
      <c r="EU21" s="73"/>
      <c r="EV21" s="61"/>
      <c r="EW21" s="61"/>
      <c r="EX21" s="73"/>
      <c r="EY21" s="61"/>
      <c r="EZ21" s="286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87"/>
    </row>
    <row r="22" spans="1:167" ht="12" customHeight="1">
      <c r="A22" s="61" t="s">
        <v>319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61"/>
      <c r="AG22" s="61"/>
      <c r="AH22" s="61"/>
      <c r="AI22" s="61"/>
      <c r="AJ22" s="61"/>
      <c r="AK22" s="61"/>
      <c r="AL22" s="61"/>
      <c r="AM22" s="61"/>
      <c r="AN22" s="61"/>
      <c r="AO22" s="279" t="s">
        <v>486</v>
      </c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9"/>
      <c r="DB22" s="279"/>
      <c r="DC22" s="279"/>
      <c r="DD22" s="279"/>
      <c r="DE22" s="279"/>
      <c r="DF22" s="279"/>
      <c r="DG22" s="279"/>
      <c r="DH22" s="279"/>
      <c r="DI22" s="279"/>
      <c r="DJ22" s="279"/>
      <c r="DK22" s="279"/>
      <c r="DL22" s="279"/>
      <c r="DM22" s="279"/>
      <c r="DN22" s="279"/>
      <c r="DO22" s="279"/>
      <c r="DP22" s="279"/>
      <c r="DQ22" s="279"/>
      <c r="DR22" s="279"/>
      <c r="DS22" s="279"/>
      <c r="DT22" s="279"/>
      <c r="DU22" s="279"/>
      <c r="DV22" s="279"/>
      <c r="DW22" s="279"/>
      <c r="DX22" s="279"/>
      <c r="DY22" s="279"/>
      <c r="DZ22" s="279"/>
      <c r="EA22" s="279"/>
      <c r="EB22" s="279"/>
      <c r="EC22" s="279"/>
      <c r="ED22" s="279"/>
      <c r="EE22" s="279"/>
      <c r="EF22" s="279"/>
      <c r="EG22" s="279"/>
      <c r="EH22" s="279"/>
      <c r="EI22" s="279"/>
      <c r="EJ22" s="279"/>
      <c r="EK22" s="279"/>
      <c r="EL22" s="279"/>
      <c r="EM22" s="61"/>
      <c r="EN22" s="61"/>
      <c r="EO22" s="61"/>
      <c r="EP22" s="61"/>
      <c r="EQ22" s="61"/>
      <c r="ER22" s="73"/>
      <c r="ES22" s="73"/>
      <c r="ET22" s="73"/>
      <c r="EU22" s="73"/>
      <c r="EV22" s="61"/>
      <c r="EW22" s="61"/>
      <c r="EX22" s="75" t="s">
        <v>318</v>
      </c>
      <c r="EY22" s="61"/>
      <c r="EZ22" s="302" t="s">
        <v>483</v>
      </c>
      <c r="FA22" s="303"/>
      <c r="FB22" s="303"/>
      <c r="FC22" s="303"/>
      <c r="FD22" s="303"/>
      <c r="FE22" s="303"/>
      <c r="FF22" s="303"/>
      <c r="FG22" s="303"/>
      <c r="FH22" s="303"/>
      <c r="FI22" s="303"/>
      <c r="FJ22" s="303"/>
      <c r="FK22" s="304"/>
    </row>
    <row r="23" spans="1:167" ht="12" customHeight="1">
      <c r="A23" s="61" t="s">
        <v>315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278" t="s">
        <v>479</v>
      </c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278"/>
      <c r="DV23" s="278"/>
      <c r="DW23" s="278"/>
      <c r="DX23" s="278"/>
      <c r="DY23" s="278"/>
      <c r="DZ23" s="278"/>
      <c r="EA23" s="278"/>
      <c r="EB23" s="278"/>
      <c r="EC23" s="278"/>
      <c r="ED23" s="278"/>
      <c r="EE23" s="278"/>
      <c r="EF23" s="278"/>
      <c r="EG23" s="278"/>
      <c r="EH23" s="278"/>
      <c r="EI23" s="278"/>
      <c r="EJ23" s="278"/>
      <c r="EK23" s="278"/>
      <c r="EL23" s="278"/>
      <c r="EM23" s="61"/>
      <c r="EN23" s="61"/>
      <c r="EO23" s="61"/>
      <c r="EP23" s="61"/>
      <c r="EQ23" s="61"/>
      <c r="ER23" s="73"/>
      <c r="ES23" s="73"/>
      <c r="ET23" s="73"/>
      <c r="EU23" s="73"/>
      <c r="EV23" s="61"/>
      <c r="EW23" s="61"/>
      <c r="EX23" s="73"/>
      <c r="EY23" s="61"/>
      <c r="EZ23" s="280"/>
      <c r="FA23" s="281"/>
      <c r="FB23" s="281"/>
      <c r="FC23" s="281"/>
      <c r="FD23" s="281"/>
      <c r="FE23" s="281"/>
      <c r="FF23" s="281"/>
      <c r="FG23" s="281"/>
      <c r="FH23" s="281"/>
      <c r="FI23" s="281"/>
      <c r="FJ23" s="281"/>
      <c r="FK23" s="282"/>
    </row>
    <row r="24" spans="1:167" ht="12" customHeight="1">
      <c r="A24" s="61" t="s">
        <v>317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79"/>
      <c r="DD24" s="279"/>
      <c r="DE24" s="279"/>
      <c r="DF24" s="279"/>
      <c r="DG24" s="279"/>
      <c r="DH24" s="279"/>
      <c r="DI24" s="279"/>
      <c r="DJ24" s="279"/>
      <c r="DK24" s="279"/>
      <c r="DL24" s="279"/>
      <c r="DM24" s="279"/>
      <c r="DN24" s="279"/>
      <c r="DO24" s="279"/>
      <c r="DP24" s="279"/>
      <c r="DQ24" s="279"/>
      <c r="DR24" s="279"/>
      <c r="DS24" s="279"/>
      <c r="DT24" s="279"/>
      <c r="DU24" s="279"/>
      <c r="DV24" s="279"/>
      <c r="DW24" s="279"/>
      <c r="DX24" s="279"/>
      <c r="DY24" s="279"/>
      <c r="DZ24" s="279"/>
      <c r="EA24" s="279"/>
      <c r="EB24" s="279"/>
      <c r="EC24" s="279"/>
      <c r="ED24" s="279"/>
      <c r="EE24" s="279"/>
      <c r="EF24" s="279"/>
      <c r="EG24" s="279"/>
      <c r="EH24" s="279"/>
      <c r="EI24" s="279"/>
      <c r="EJ24" s="279"/>
      <c r="EK24" s="279"/>
      <c r="EL24" s="279"/>
      <c r="EM24" s="61"/>
      <c r="EN24" s="61"/>
      <c r="EO24" s="61"/>
      <c r="EP24" s="61"/>
      <c r="EQ24" s="61"/>
      <c r="ER24" s="73"/>
      <c r="ES24" s="73"/>
      <c r="ET24" s="73"/>
      <c r="EU24" s="73"/>
      <c r="EV24" s="61"/>
      <c r="EW24" s="61"/>
      <c r="EX24" s="73" t="s">
        <v>316</v>
      </c>
      <c r="EY24" s="61"/>
      <c r="EZ24" s="283" t="s">
        <v>484</v>
      </c>
      <c r="FA24" s="284"/>
      <c r="FB24" s="284"/>
      <c r="FC24" s="284"/>
      <c r="FD24" s="284"/>
      <c r="FE24" s="284"/>
      <c r="FF24" s="284"/>
      <c r="FG24" s="284"/>
      <c r="FH24" s="284"/>
      <c r="FI24" s="284"/>
      <c r="FJ24" s="284"/>
      <c r="FK24" s="285"/>
    </row>
    <row r="25" spans="1:167" ht="12" customHeight="1">
      <c r="A25" s="61" t="s">
        <v>315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278" t="s">
        <v>487</v>
      </c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  <c r="EG25" s="278"/>
      <c r="EH25" s="278"/>
      <c r="EI25" s="278"/>
      <c r="EJ25" s="278"/>
      <c r="EK25" s="278"/>
      <c r="EL25" s="278"/>
      <c r="EM25" s="61"/>
      <c r="EN25" s="74"/>
      <c r="EO25" s="74"/>
      <c r="EP25" s="74"/>
      <c r="EQ25" s="74"/>
      <c r="ER25" s="75"/>
      <c r="ES25" s="75"/>
      <c r="ET25" s="75"/>
      <c r="EU25" s="75"/>
      <c r="EV25" s="61"/>
      <c r="EW25" s="74"/>
      <c r="EX25" s="61"/>
      <c r="EY25" s="61"/>
      <c r="EZ25" s="280" t="s">
        <v>485</v>
      </c>
      <c r="FA25" s="281"/>
      <c r="FB25" s="281"/>
      <c r="FC25" s="281"/>
      <c r="FD25" s="281"/>
      <c r="FE25" s="281"/>
      <c r="FF25" s="281"/>
      <c r="FG25" s="281"/>
      <c r="FH25" s="281"/>
      <c r="FI25" s="281"/>
      <c r="FJ25" s="281"/>
      <c r="FK25" s="282"/>
    </row>
    <row r="26" spans="1:167" ht="12" customHeight="1">
      <c r="A26" s="61" t="s">
        <v>314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  <c r="DZ26" s="279"/>
      <c r="EA26" s="279"/>
      <c r="EB26" s="279"/>
      <c r="EC26" s="279"/>
      <c r="ED26" s="279"/>
      <c r="EE26" s="279"/>
      <c r="EF26" s="279"/>
      <c r="EG26" s="279"/>
      <c r="EH26" s="279"/>
      <c r="EI26" s="279"/>
      <c r="EJ26" s="279"/>
      <c r="EK26" s="279"/>
      <c r="EL26" s="279"/>
      <c r="EM26" s="61"/>
      <c r="EN26" s="74"/>
      <c r="EO26" s="74"/>
      <c r="EP26" s="74"/>
      <c r="EQ26" s="74"/>
      <c r="ER26" s="75"/>
      <c r="ES26" s="75"/>
      <c r="ET26" s="75"/>
      <c r="EU26" s="75"/>
      <c r="EV26" s="61"/>
      <c r="EW26" s="74"/>
      <c r="EX26" s="73" t="s">
        <v>313</v>
      </c>
      <c r="EY26" s="61"/>
      <c r="EZ26" s="286"/>
      <c r="FA26" s="229"/>
      <c r="FB26" s="229"/>
      <c r="FC26" s="229"/>
      <c r="FD26" s="229"/>
      <c r="FE26" s="229"/>
      <c r="FF26" s="229"/>
      <c r="FG26" s="229"/>
      <c r="FH26" s="229"/>
      <c r="FI26" s="229"/>
      <c r="FJ26" s="229"/>
      <c r="FK26" s="287"/>
    </row>
    <row r="27" spans="1:167" ht="12" customHeight="1">
      <c r="A27" s="61" t="s">
        <v>312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74"/>
      <c r="EK27" s="74"/>
      <c r="EL27" s="74"/>
      <c r="EM27" s="74"/>
      <c r="EN27" s="74"/>
      <c r="EO27" s="74"/>
      <c r="EP27" s="74"/>
      <c r="EQ27" s="74"/>
      <c r="ER27" s="75"/>
      <c r="ES27" s="75"/>
      <c r="ET27" s="75"/>
      <c r="EU27" s="75"/>
      <c r="EV27" s="61"/>
      <c r="EW27" s="74"/>
      <c r="EX27" s="73" t="s">
        <v>311</v>
      </c>
      <c r="EY27" s="61"/>
      <c r="EZ27" s="283" t="s">
        <v>4</v>
      </c>
      <c r="FA27" s="284"/>
      <c r="FB27" s="284"/>
      <c r="FC27" s="284"/>
      <c r="FD27" s="284"/>
      <c r="FE27" s="284"/>
      <c r="FF27" s="284"/>
      <c r="FG27" s="284"/>
      <c r="FH27" s="284"/>
      <c r="FI27" s="284"/>
      <c r="FJ27" s="284"/>
      <c r="FK27" s="285"/>
    </row>
    <row r="28" spans="1:167" ht="12" customHeight="1" thickBo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74"/>
      <c r="EK28" s="74"/>
      <c r="EL28" s="74"/>
      <c r="EM28" s="74"/>
      <c r="EN28" s="74"/>
      <c r="EO28" s="74"/>
      <c r="EP28" s="74"/>
      <c r="EQ28" s="74"/>
      <c r="ER28" s="75"/>
      <c r="ES28" s="75"/>
      <c r="ET28" s="75"/>
      <c r="EU28" s="75"/>
      <c r="EV28" s="61"/>
      <c r="EW28" s="74"/>
      <c r="EX28" s="73" t="s">
        <v>310</v>
      </c>
      <c r="EY28" s="61"/>
      <c r="EZ28" s="288"/>
      <c r="FA28" s="289"/>
      <c r="FB28" s="289"/>
      <c r="FC28" s="289"/>
      <c r="FD28" s="289"/>
      <c r="FE28" s="289"/>
      <c r="FF28" s="289"/>
      <c r="FG28" s="289"/>
      <c r="FH28" s="289"/>
      <c r="FI28" s="289"/>
      <c r="FJ28" s="289"/>
      <c r="FK28" s="290"/>
    </row>
    <row r="29" spans="1:167" ht="12" customHeight="1" thickBo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234" t="s">
        <v>309</v>
      </c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6"/>
      <c r="EK29" s="86"/>
      <c r="EL29" s="86"/>
      <c r="EM29" s="86"/>
      <c r="EN29" s="86"/>
      <c r="EO29" s="86"/>
      <c r="EP29" s="86"/>
      <c r="EQ29" s="86"/>
      <c r="ER29" s="87"/>
      <c r="ES29" s="87"/>
      <c r="ET29" s="87"/>
      <c r="EU29" s="87"/>
      <c r="EV29" s="62"/>
      <c r="EW29" s="86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</row>
    <row r="30" spans="1:167" ht="12" customHeight="1" thickBo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84"/>
      <c r="AY30" s="84"/>
      <c r="AZ30" s="84"/>
      <c r="BA30" s="84"/>
      <c r="BB30" s="84"/>
      <c r="BC30" s="61"/>
      <c r="BD30" s="61"/>
      <c r="BE30" s="61"/>
      <c r="BF30" s="61"/>
      <c r="BG30" s="61"/>
      <c r="BH30" s="61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61"/>
      <c r="BX30" s="61"/>
      <c r="BY30" s="61"/>
      <c r="BZ30" s="61"/>
      <c r="CA30" s="61"/>
      <c r="CB30" s="82"/>
      <c r="CC30" s="82"/>
      <c r="CD30" s="82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61"/>
      <c r="EI30" s="82"/>
      <c r="EJ30" s="61"/>
      <c r="EK30" s="61"/>
      <c r="EL30" s="75" t="s">
        <v>52</v>
      </c>
      <c r="EM30" s="61"/>
      <c r="EN30" s="249"/>
      <c r="EO30" s="250"/>
      <c r="EP30" s="250"/>
      <c r="EQ30" s="250"/>
      <c r="ER30" s="250"/>
      <c r="ES30" s="250"/>
      <c r="ET30" s="250"/>
      <c r="EU30" s="250"/>
      <c r="EV30" s="250"/>
      <c r="EW30" s="250"/>
      <c r="EX30" s="250"/>
      <c r="EY30" s="250"/>
      <c r="EZ30" s="250"/>
      <c r="FA30" s="250"/>
      <c r="FB30" s="250"/>
      <c r="FC30" s="250"/>
      <c r="FD30" s="250"/>
      <c r="FE30" s="250"/>
      <c r="FF30" s="250"/>
      <c r="FG30" s="250"/>
      <c r="FH30" s="250"/>
      <c r="FI30" s="250"/>
      <c r="FJ30" s="250"/>
      <c r="FK30" s="251"/>
    </row>
    <row r="31" spans="1:167" ht="12" customHeight="1">
      <c r="A31" s="83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74"/>
      <c r="EK31" s="74"/>
      <c r="EL31" s="74"/>
      <c r="EM31" s="74"/>
      <c r="EN31" s="74"/>
      <c r="EO31" s="74"/>
      <c r="EP31" s="74"/>
      <c r="EQ31" s="74"/>
      <c r="ER31" s="75"/>
      <c r="ES31" s="75"/>
      <c r="ET31" s="75"/>
      <c r="EU31" s="75"/>
      <c r="EV31" s="61"/>
      <c r="EW31" s="74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</row>
    <row r="32" spans="1:167" ht="12" customHeight="1">
      <c r="A32" s="252" t="s">
        <v>308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4" t="s">
        <v>307</v>
      </c>
      <c r="AF32" s="253"/>
      <c r="AG32" s="253"/>
      <c r="AH32" s="253"/>
      <c r="AI32" s="253"/>
      <c r="AJ32" s="253"/>
      <c r="AK32" s="253"/>
      <c r="AL32" s="253"/>
      <c r="AM32" s="253"/>
      <c r="AN32" s="253"/>
      <c r="AO32" s="255" t="s">
        <v>306</v>
      </c>
      <c r="AP32" s="256"/>
      <c r="AQ32" s="256"/>
      <c r="AR32" s="256"/>
      <c r="AS32" s="256"/>
      <c r="AT32" s="256"/>
      <c r="AU32" s="256"/>
      <c r="AV32" s="256"/>
      <c r="AW32" s="256"/>
      <c r="AX32" s="256"/>
      <c r="AY32" s="254" t="s">
        <v>305</v>
      </c>
      <c r="AZ32" s="253"/>
      <c r="BA32" s="253"/>
      <c r="BB32" s="253"/>
      <c r="BC32" s="253"/>
      <c r="BD32" s="253"/>
      <c r="BE32" s="253"/>
      <c r="BF32" s="253"/>
      <c r="BG32" s="253"/>
      <c r="BH32" s="253"/>
      <c r="BI32" s="257" t="s">
        <v>304</v>
      </c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9"/>
      <c r="CN32" s="260" t="s">
        <v>303</v>
      </c>
      <c r="CO32" s="261"/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61"/>
      <c r="DJ32" s="261"/>
      <c r="DK32" s="261"/>
      <c r="DL32" s="261"/>
      <c r="DM32" s="261"/>
      <c r="DN32" s="261"/>
      <c r="DO32" s="262"/>
      <c r="DP32" s="269" t="s">
        <v>302</v>
      </c>
      <c r="DQ32" s="270"/>
      <c r="DR32" s="270"/>
      <c r="DS32" s="270"/>
      <c r="DT32" s="270"/>
      <c r="DU32" s="270"/>
      <c r="DV32" s="270"/>
      <c r="DW32" s="270"/>
      <c r="DX32" s="270"/>
      <c r="DY32" s="270"/>
      <c r="DZ32" s="270"/>
      <c r="EA32" s="270"/>
      <c r="EB32" s="270"/>
      <c r="EC32" s="270"/>
      <c r="ED32" s="270"/>
      <c r="EE32" s="270"/>
      <c r="EF32" s="270"/>
      <c r="EG32" s="270"/>
      <c r="EH32" s="270"/>
      <c r="EI32" s="270"/>
      <c r="EJ32" s="270"/>
      <c r="EK32" s="270"/>
      <c r="EL32" s="270"/>
      <c r="EM32" s="270"/>
      <c r="EN32" s="270"/>
      <c r="EO32" s="270"/>
      <c r="EP32" s="270"/>
      <c r="EQ32" s="270"/>
      <c r="ER32" s="270"/>
      <c r="ES32" s="270"/>
      <c r="ET32" s="270"/>
      <c r="EU32" s="270"/>
      <c r="EV32" s="270"/>
      <c r="EW32" s="270"/>
      <c r="EX32" s="270"/>
      <c r="EY32" s="270"/>
      <c r="EZ32" s="270"/>
      <c r="FA32" s="270"/>
      <c r="FB32" s="270"/>
      <c r="FC32" s="270"/>
      <c r="FD32" s="270"/>
      <c r="FE32" s="270"/>
      <c r="FF32" s="270"/>
      <c r="FG32" s="270"/>
      <c r="FH32" s="270"/>
      <c r="FI32" s="270"/>
      <c r="FJ32" s="270"/>
      <c r="FK32" s="270"/>
    </row>
    <row r="33" spans="1:167" ht="12" customHeight="1">
      <c r="A33" s="252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4"/>
      <c r="AF33" s="253"/>
      <c r="AG33" s="253"/>
      <c r="AH33" s="253"/>
      <c r="AI33" s="253"/>
      <c r="AJ33" s="253"/>
      <c r="AK33" s="253"/>
      <c r="AL33" s="253"/>
      <c r="AM33" s="253"/>
      <c r="AN33" s="253"/>
      <c r="AO33" s="255"/>
      <c r="AP33" s="256"/>
      <c r="AQ33" s="256"/>
      <c r="AR33" s="256"/>
      <c r="AS33" s="256"/>
      <c r="AT33" s="256"/>
      <c r="AU33" s="256"/>
      <c r="AV33" s="256"/>
      <c r="AW33" s="256"/>
      <c r="AX33" s="256"/>
      <c r="AY33" s="254"/>
      <c r="AZ33" s="253"/>
      <c r="BA33" s="253"/>
      <c r="BB33" s="253"/>
      <c r="BC33" s="253"/>
      <c r="BD33" s="253"/>
      <c r="BE33" s="253"/>
      <c r="BF33" s="253"/>
      <c r="BG33" s="253"/>
      <c r="BH33" s="253"/>
      <c r="BI33" s="275" t="s">
        <v>301</v>
      </c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6"/>
      <c r="CC33" s="276"/>
      <c r="CD33" s="276"/>
      <c r="CE33" s="276"/>
      <c r="CF33" s="276"/>
      <c r="CG33" s="276"/>
      <c r="CH33" s="276"/>
      <c r="CI33" s="276"/>
      <c r="CJ33" s="276"/>
      <c r="CK33" s="276"/>
      <c r="CL33" s="276"/>
      <c r="CM33" s="277"/>
      <c r="CN33" s="263"/>
      <c r="CO33" s="264"/>
      <c r="CP33" s="264"/>
      <c r="CQ33" s="264"/>
      <c r="CR33" s="264"/>
      <c r="CS33" s="264"/>
      <c r="CT33" s="264"/>
      <c r="CU33" s="264"/>
      <c r="CV33" s="264"/>
      <c r="CW33" s="264"/>
      <c r="CX33" s="264"/>
      <c r="CY33" s="264"/>
      <c r="CZ33" s="264"/>
      <c r="DA33" s="264"/>
      <c r="DB33" s="264"/>
      <c r="DC33" s="264"/>
      <c r="DD33" s="264"/>
      <c r="DE33" s="264"/>
      <c r="DF33" s="264"/>
      <c r="DG33" s="264"/>
      <c r="DH33" s="264"/>
      <c r="DI33" s="264"/>
      <c r="DJ33" s="264"/>
      <c r="DK33" s="264"/>
      <c r="DL33" s="264"/>
      <c r="DM33" s="264"/>
      <c r="DN33" s="264"/>
      <c r="DO33" s="265"/>
      <c r="DP33" s="271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</row>
    <row r="34" spans="1:167" ht="12" customHeight="1">
      <c r="A34" s="252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80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73" t="s">
        <v>300</v>
      </c>
      <c r="CB34" s="231"/>
      <c r="CC34" s="231"/>
      <c r="CD34" s="231"/>
      <c r="CE34" s="61" t="s">
        <v>281</v>
      </c>
      <c r="CF34" s="61"/>
      <c r="CG34" s="61"/>
      <c r="CH34" s="61"/>
      <c r="CI34" s="61"/>
      <c r="CJ34" s="61"/>
      <c r="CK34" s="61"/>
      <c r="CL34" s="61"/>
      <c r="CM34" s="79"/>
      <c r="CN34" s="263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4"/>
      <c r="DF34" s="264"/>
      <c r="DG34" s="264"/>
      <c r="DH34" s="264"/>
      <c r="DI34" s="264"/>
      <c r="DJ34" s="264"/>
      <c r="DK34" s="264"/>
      <c r="DL34" s="264"/>
      <c r="DM34" s="264"/>
      <c r="DN34" s="264"/>
      <c r="DO34" s="265"/>
      <c r="DP34" s="271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</row>
    <row r="35" spans="1:167" ht="12" customHeight="1">
      <c r="A35" s="252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78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6"/>
      <c r="CN35" s="266"/>
      <c r="CO35" s="267"/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  <c r="DI35" s="267"/>
      <c r="DJ35" s="267"/>
      <c r="DK35" s="267"/>
      <c r="DL35" s="267"/>
      <c r="DM35" s="267"/>
      <c r="DN35" s="267"/>
      <c r="DO35" s="268"/>
      <c r="DP35" s="273"/>
      <c r="DQ35" s="274"/>
      <c r="DR35" s="274"/>
      <c r="DS35" s="274"/>
      <c r="DT35" s="274"/>
      <c r="DU35" s="274"/>
      <c r="DV35" s="274"/>
      <c r="DW35" s="274"/>
      <c r="DX35" s="274"/>
      <c r="DY35" s="274"/>
      <c r="DZ35" s="274"/>
      <c r="EA35" s="274"/>
      <c r="EB35" s="274"/>
      <c r="EC35" s="274"/>
      <c r="ED35" s="274"/>
      <c r="EE35" s="274"/>
      <c r="EF35" s="274"/>
      <c r="EG35" s="274"/>
      <c r="EH35" s="274"/>
      <c r="EI35" s="274"/>
      <c r="EJ35" s="274"/>
      <c r="EK35" s="274"/>
      <c r="EL35" s="274"/>
      <c r="EM35" s="274"/>
      <c r="EN35" s="274"/>
      <c r="EO35" s="274"/>
      <c r="EP35" s="274"/>
      <c r="EQ35" s="274"/>
      <c r="ER35" s="274"/>
      <c r="ES35" s="274"/>
      <c r="ET35" s="274"/>
      <c r="EU35" s="274"/>
      <c r="EV35" s="274"/>
      <c r="EW35" s="274"/>
      <c r="EX35" s="274"/>
      <c r="EY35" s="274"/>
      <c r="EZ35" s="274"/>
      <c r="FA35" s="274"/>
      <c r="FB35" s="274"/>
      <c r="FC35" s="274"/>
      <c r="FD35" s="274"/>
      <c r="FE35" s="274"/>
      <c r="FF35" s="274"/>
      <c r="FG35" s="274"/>
      <c r="FH35" s="274"/>
      <c r="FI35" s="274"/>
      <c r="FJ35" s="274"/>
      <c r="FK35" s="274"/>
    </row>
    <row r="36" spans="1:167" ht="12" customHeight="1">
      <c r="A36" s="252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45" t="s">
        <v>299</v>
      </c>
      <c r="BJ36" s="245"/>
      <c r="BK36" s="245"/>
      <c r="BL36" s="245"/>
      <c r="BM36" s="245"/>
      <c r="BN36" s="245"/>
      <c r="BO36" s="245"/>
      <c r="BP36" s="245"/>
      <c r="BQ36" s="245"/>
      <c r="BR36" s="245"/>
      <c r="BS36" s="245" t="s">
        <v>298</v>
      </c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7" t="s">
        <v>299</v>
      </c>
      <c r="CO36" s="248"/>
      <c r="CP36" s="248"/>
      <c r="CQ36" s="248"/>
      <c r="CR36" s="248"/>
      <c r="CS36" s="248"/>
      <c r="CT36" s="248"/>
      <c r="CU36" s="248"/>
      <c r="CV36" s="248"/>
      <c r="CW36" s="248"/>
      <c r="CX36" s="248"/>
      <c r="CY36" s="248"/>
      <c r="CZ36" s="248"/>
      <c r="DA36" s="244"/>
      <c r="DB36" s="247" t="s">
        <v>298</v>
      </c>
      <c r="DC36" s="248"/>
      <c r="DD36" s="248"/>
      <c r="DE36" s="248"/>
      <c r="DF36" s="248"/>
      <c r="DG36" s="248"/>
      <c r="DH36" s="248"/>
      <c r="DI36" s="248"/>
      <c r="DJ36" s="248"/>
      <c r="DK36" s="248"/>
      <c r="DL36" s="248"/>
      <c r="DM36" s="248"/>
      <c r="DN36" s="248"/>
      <c r="DO36" s="244"/>
      <c r="DP36" s="245" t="s">
        <v>297</v>
      </c>
      <c r="DQ36" s="245"/>
      <c r="DR36" s="245"/>
      <c r="DS36" s="245"/>
      <c r="DT36" s="245"/>
      <c r="DU36" s="245"/>
      <c r="DV36" s="245"/>
      <c r="DW36" s="245"/>
      <c r="DX36" s="245"/>
      <c r="DY36" s="245"/>
      <c r="DZ36" s="245"/>
      <c r="EA36" s="245"/>
      <c r="EB36" s="245"/>
      <c r="EC36" s="245"/>
      <c r="ED36" s="245"/>
      <c r="EE36" s="245"/>
      <c r="EF36" s="245"/>
      <c r="EG36" s="245"/>
      <c r="EH36" s="245"/>
      <c r="EI36" s="245"/>
      <c r="EJ36" s="245"/>
      <c r="EK36" s="245"/>
      <c r="EL36" s="245"/>
      <c r="EM36" s="245"/>
      <c r="EN36" s="245" t="s">
        <v>296</v>
      </c>
      <c r="EO36" s="245"/>
      <c r="EP36" s="245"/>
      <c r="EQ36" s="245"/>
      <c r="ER36" s="245"/>
      <c r="ES36" s="245"/>
      <c r="ET36" s="245"/>
      <c r="EU36" s="245"/>
      <c r="EV36" s="245"/>
      <c r="EW36" s="245"/>
      <c r="EX36" s="245"/>
      <c r="EY36" s="245"/>
      <c r="EZ36" s="245"/>
      <c r="FA36" s="245"/>
      <c r="FB36" s="245"/>
      <c r="FC36" s="245"/>
      <c r="FD36" s="245"/>
      <c r="FE36" s="245"/>
      <c r="FF36" s="245"/>
      <c r="FG36" s="245"/>
      <c r="FH36" s="245"/>
      <c r="FI36" s="245"/>
      <c r="FJ36" s="245"/>
      <c r="FK36" s="247"/>
    </row>
    <row r="37" spans="1:167" ht="12" customHeight="1" thickBot="1">
      <c r="A37" s="244">
        <v>1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6">
        <v>2</v>
      </c>
      <c r="AF37" s="246"/>
      <c r="AG37" s="246"/>
      <c r="AH37" s="246"/>
      <c r="AI37" s="246"/>
      <c r="AJ37" s="246"/>
      <c r="AK37" s="246"/>
      <c r="AL37" s="246"/>
      <c r="AM37" s="246"/>
      <c r="AN37" s="246"/>
      <c r="AO37" s="246">
        <v>3</v>
      </c>
      <c r="AP37" s="246"/>
      <c r="AQ37" s="246"/>
      <c r="AR37" s="246"/>
      <c r="AS37" s="246"/>
      <c r="AT37" s="246"/>
      <c r="AU37" s="246"/>
      <c r="AV37" s="246"/>
      <c r="AW37" s="246"/>
      <c r="AX37" s="246"/>
      <c r="AY37" s="246">
        <v>4</v>
      </c>
      <c r="AZ37" s="246"/>
      <c r="BA37" s="246"/>
      <c r="BB37" s="246"/>
      <c r="BC37" s="246"/>
      <c r="BD37" s="246"/>
      <c r="BE37" s="246"/>
      <c r="BF37" s="246"/>
      <c r="BG37" s="246"/>
      <c r="BH37" s="246"/>
      <c r="BI37" s="242">
        <v>5</v>
      </c>
      <c r="BJ37" s="242"/>
      <c r="BK37" s="242"/>
      <c r="BL37" s="242"/>
      <c r="BM37" s="242"/>
      <c r="BN37" s="242"/>
      <c r="BO37" s="242"/>
      <c r="BP37" s="242"/>
      <c r="BQ37" s="242"/>
      <c r="BR37" s="242"/>
      <c r="BS37" s="246">
        <v>6</v>
      </c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2">
        <v>7</v>
      </c>
      <c r="CO37" s="242"/>
      <c r="CP37" s="242"/>
      <c r="CQ37" s="242"/>
      <c r="CR37" s="242"/>
      <c r="CS37" s="242"/>
      <c r="CT37" s="242"/>
      <c r="CU37" s="242"/>
      <c r="CV37" s="242"/>
      <c r="CW37" s="242"/>
      <c r="CX37" s="242"/>
      <c r="CY37" s="242"/>
      <c r="CZ37" s="242"/>
      <c r="DA37" s="242"/>
      <c r="DB37" s="242">
        <v>8</v>
      </c>
      <c r="DC37" s="242"/>
      <c r="DD37" s="242"/>
      <c r="DE37" s="242"/>
      <c r="DF37" s="242"/>
      <c r="DG37" s="242"/>
      <c r="DH37" s="242"/>
      <c r="DI37" s="242"/>
      <c r="DJ37" s="242"/>
      <c r="DK37" s="242"/>
      <c r="DL37" s="242"/>
      <c r="DM37" s="242"/>
      <c r="DN37" s="242"/>
      <c r="DO37" s="242"/>
      <c r="DP37" s="242">
        <v>9</v>
      </c>
      <c r="DQ37" s="242"/>
      <c r="DR37" s="242"/>
      <c r="DS37" s="242"/>
      <c r="DT37" s="242"/>
      <c r="DU37" s="242"/>
      <c r="DV37" s="242"/>
      <c r="DW37" s="242"/>
      <c r="DX37" s="242"/>
      <c r="DY37" s="242"/>
      <c r="DZ37" s="242"/>
      <c r="EA37" s="242"/>
      <c r="EB37" s="242"/>
      <c r="EC37" s="242"/>
      <c r="ED37" s="242"/>
      <c r="EE37" s="242"/>
      <c r="EF37" s="242"/>
      <c r="EG37" s="242"/>
      <c r="EH37" s="242"/>
      <c r="EI37" s="242"/>
      <c r="EJ37" s="242"/>
      <c r="EK37" s="242"/>
      <c r="EL37" s="242"/>
      <c r="EM37" s="242"/>
      <c r="EN37" s="242">
        <v>10</v>
      </c>
      <c r="EO37" s="242"/>
      <c r="EP37" s="242"/>
      <c r="EQ37" s="242"/>
      <c r="ER37" s="242"/>
      <c r="ES37" s="242"/>
      <c r="ET37" s="242"/>
      <c r="EU37" s="242"/>
      <c r="EV37" s="242"/>
      <c r="EW37" s="242"/>
      <c r="EX37" s="242"/>
      <c r="EY37" s="242"/>
      <c r="EZ37" s="242"/>
      <c r="FA37" s="242"/>
      <c r="FB37" s="242"/>
      <c r="FC37" s="242"/>
      <c r="FD37" s="242"/>
      <c r="FE37" s="242"/>
      <c r="FF37" s="242"/>
      <c r="FG37" s="242"/>
      <c r="FH37" s="242"/>
      <c r="FI37" s="242"/>
      <c r="FJ37" s="242"/>
      <c r="FK37" s="243"/>
    </row>
    <row r="38" spans="1:167" ht="12" customHeight="1" thickBot="1">
      <c r="A38" s="222" t="s">
        <v>488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4"/>
      <c r="AE38" s="225" t="s">
        <v>519</v>
      </c>
      <c r="AF38" s="217"/>
      <c r="AG38" s="217"/>
      <c r="AH38" s="217"/>
      <c r="AI38" s="217"/>
      <c r="AJ38" s="217"/>
      <c r="AK38" s="217"/>
      <c r="AL38" s="217"/>
      <c r="AM38" s="217"/>
      <c r="AN38" s="217"/>
      <c r="AO38" s="226" t="s">
        <v>49</v>
      </c>
      <c r="AP38" s="226"/>
      <c r="AQ38" s="226"/>
      <c r="AR38" s="226"/>
      <c r="AS38" s="226"/>
      <c r="AT38" s="226"/>
      <c r="AU38" s="226"/>
      <c r="AV38" s="226"/>
      <c r="AW38" s="226"/>
      <c r="AX38" s="226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  <c r="FH38" s="218"/>
      <c r="FI38" s="218"/>
      <c r="FJ38" s="218"/>
      <c r="FK38" s="219"/>
    </row>
    <row r="39" spans="1:167" ht="12" customHeight="1" thickBot="1">
      <c r="A39" s="222" t="s">
        <v>488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4"/>
      <c r="AE39" s="225" t="s">
        <v>519</v>
      </c>
      <c r="AF39" s="217"/>
      <c r="AG39" s="217"/>
      <c r="AH39" s="217"/>
      <c r="AI39" s="217"/>
      <c r="AJ39" s="217"/>
      <c r="AK39" s="217"/>
      <c r="AL39" s="217"/>
      <c r="AM39" s="217"/>
      <c r="AN39" s="217"/>
      <c r="AO39" s="226" t="s">
        <v>452</v>
      </c>
      <c r="AP39" s="226"/>
      <c r="AQ39" s="226"/>
      <c r="AR39" s="226"/>
      <c r="AS39" s="226"/>
      <c r="AT39" s="226"/>
      <c r="AU39" s="226"/>
      <c r="AV39" s="226"/>
      <c r="AW39" s="226"/>
      <c r="AX39" s="226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  <c r="FH39" s="218"/>
      <c r="FI39" s="218"/>
      <c r="FJ39" s="218"/>
      <c r="FK39" s="219"/>
    </row>
    <row r="40" spans="1:167" ht="12" customHeight="1" thickBot="1">
      <c r="A40" s="222" t="s">
        <v>489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4"/>
      <c r="AE40" s="225" t="s">
        <v>520</v>
      </c>
      <c r="AF40" s="217"/>
      <c r="AG40" s="217"/>
      <c r="AH40" s="217"/>
      <c r="AI40" s="217"/>
      <c r="AJ40" s="217"/>
      <c r="AK40" s="217"/>
      <c r="AL40" s="217"/>
      <c r="AM40" s="217"/>
      <c r="AN40" s="217"/>
      <c r="AO40" s="226" t="s">
        <v>49</v>
      </c>
      <c r="AP40" s="226"/>
      <c r="AQ40" s="226"/>
      <c r="AR40" s="226"/>
      <c r="AS40" s="226"/>
      <c r="AT40" s="226"/>
      <c r="AU40" s="226"/>
      <c r="AV40" s="226"/>
      <c r="AW40" s="226"/>
      <c r="AX40" s="226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18"/>
      <c r="ER40" s="218"/>
      <c r="ES40" s="218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8"/>
      <c r="FF40" s="218"/>
      <c r="FG40" s="218"/>
      <c r="FH40" s="218"/>
      <c r="FI40" s="218"/>
      <c r="FJ40" s="218"/>
      <c r="FK40" s="219"/>
    </row>
    <row r="41" spans="1:167" ht="12" customHeight="1" thickBot="1">
      <c r="A41" s="211" t="s">
        <v>488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2"/>
      <c r="AE41" s="208" t="s">
        <v>520</v>
      </c>
      <c r="AF41" s="209"/>
      <c r="AG41" s="209"/>
      <c r="AH41" s="209"/>
      <c r="AI41" s="209"/>
      <c r="AJ41" s="209"/>
      <c r="AK41" s="209"/>
      <c r="AL41" s="209"/>
      <c r="AM41" s="209"/>
      <c r="AN41" s="210"/>
      <c r="AO41" s="205" t="s">
        <v>452</v>
      </c>
      <c r="AP41" s="206"/>
      <c r="AQ41" s="206"/>
      <c r="AR41" s="206"/>
      <c r="AS41" s="206"/>
      <c r="AT41" s="206"/>
      <c r="AU41" s="206"/>
      <c r="AV41" s="206"/>
      <c r="AW41" s="206"/>
      <c r="AX41" s="207"/>
      <c r="AY41" s="326"/>
      <c r="AZ41" s="209"/>
      <c r="BA41" s="209"/>
      <c r="BB41" s="209"/>
      <c r="BC41" s="209"/>
      <c r="BD41" s="209"/>
      <c r="BE41" s="209"/>
      <c r="BF41" s="209"/>
      <c r="BG41" s="209"/>
      <c r="BH41" s="210"/>
      <c r="BI41" s="326"/>
      <c r="BJ41" s="209"/>
      <c r="BK41" s="209"/>
      <c r="BL41" s="209"/>
      <c r="BM41" s="209"/>
      <c r="BN41" s="209"/>
      <c r="BO41" s="209"/>
      <c r="BP41" s="209"/>
      <c r="BQ41" s="209"/>
      <c r="BR41" s="210"/>
      <c r="BS41" s="213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5"/>
      <c r="CN41" s="326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10"/>
      <c r="DB41" s="213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5"/>
      <c r="DP41" s="213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  <c r="EF41" s="214"/>
      <c r="EG41" s="214"/>
      <c r="EH41" s="214"/>
      <c r="EI41" s="214"/>
      <c r="EJ41" s="214"/>
      <c r="EK41" s="214"/>
      <c r="EL41" s="214"/>
      <c r="EM41" s="215"/>
      <c r="EN41" s="213"/>
      <c r="EO41" s="214"/>
      <c r="EP41" s="214"/>
      <c r="EQ41" s="214"/>
      <c r="ER41" s="214"/>
      <c r="ES41" s="214"/>
      <c r="ET41" s="214"/>
      <c r="EU41" s="214"/>
      <c r="EV41" s="214"/>
      <c r="EW41" s="214"/>
      <c r="EX41" s="214"/>
      <c r="EY41" s="214"/>
      <c r="EZ41" s="214"/>
      <c r="FA41" s="214"/>
      <c r="FB41" s="214"/>
      <c r="FC41" s="214"/>
      <c r="FD41" s="214"/>
      <c r="FE41" s="214"/>
      <c r="FF41" s="214"/>
      <c r="FG41" s="214"/>
      <c r="FH41" s="214"/>
      <c r="FI41" s="214"/>
      <c r="FJ41" s="214"/>
      <c r="FK41" s="216"/>
    </row>
    <row r="42" spans="1:167" ht="12" customHeight="1" thickBot="1">
      <c r="A42" s="222" t="s">
        <v>527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4"/>
      <c r="AE42" s="225" t="s">
        <v>526</v>
      </c>
      <c r="AF42" s="217"/>
      <c r="AG42" s="217"/>
      <c r="AH42" s="217"/>
      <c r="AI42" s="217"/>
      <c r="AJ42" s="217"/>
      <c r="AK42" s="217"/>
      <c r="AL42" s="217"/>
      <c r="AM42" s="217"/>
      <c r="AN42" s="217"/>
      <c r="AO42" s="226" t="s">
        <v>49</v>
      </c>
      <c r="AP42" s="226"/>
      <c r="AQ42" s="226"/>
      <c r="AR42" s="226"/>
      <c r="AS42" s="226"/>
      <c r="AT42" s="226"/>
      <c r="AU42" s="226"/>
      <c r="AV42" s="226"/>
      <c r="AW42" s="226"/>
      <c r="AX42" s="226"/>
      <c r="AY42" s="326"/>
      <c r="AZ42" s="209"/>
      <c r="BA42" s="209"/>
      <c r="BB42" s="209"/>
      <c r="BC42" s="209"/>
      <c r="BD42" s="209"/>
      <c r="BE42" s="209"/>
      <c r="BF42" s="209"/>
      <c r="BG42" s="209"/>
      <c r="BH42" s="210"/>
      <c r="BI42" s="326"/>
      <c r="BJ42" s="209"/>
      <c r="BK42" s="209"/>
      <c r="BL42" s="209"/>
      <c r="BM42" s="209"/>
      <c r="BN42" s="209"/>
      <c r="BO42" s="209"/>
      <c r="BP42" s="209"/>
      <c r="BQ42" s="209"/>
      <c r="BR42" s="210"/>
      <c r="BS42" s="213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5"/>
      <c r="CN42" s="326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10"/>
      <c r="DB42" s="213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5"/>
      <c r="DP42" s="213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  <c r="EE42" s="214"/>
      <c r="EF42" s="214"/>
      <c r="EG42" s="214"/>
      <c r="EH42" s="214"/>
      <c r="EI42" s="214"/>
      <c r="EJ42" s="214"/>
      <c r="EK42" s="214"/>
      <c r="EL42" s="214"/>
      <c r="EM42" s="215"/>
      <c r="EN42" s="213"/>
      <c r="EO42" s="214"/>
      <c r="EP42" s="214"/>
      <c r="EQ42" s="214"/>
      <c r="ER42" s="214"/>
      <c r="ES42" s="214"/>
      <c r="ET42" s="214"/>
      <c r="EU42" s="214"/>
      <c r="EV42" s="214"/>
      <c r="EW42" s="214"/>
      <c r="EX42" s="214"/>
      <c r="EY42" s="214"/>
      <c r="EZ42" s="214"/>
      <c r="FA42" s="214"/>
      <c r="FB42" s="214"/>
      <c r="FC42" s="214"/>
      <c r="FD42" s="214"/>
      <c r="FE42" s="214"/>
      <c r="FF42" s="214"/>
      <c r="FG42" s="214"/>
      <c r="FH42" s="214"/>
      <c r="FI42" s="214"/>
      <c r="FJ42" s="214"/>
      <c r="FK42" s="216"/>
    </row>
    <row r="43" spans="1:167" ht="12" customHeight="1" thickBot="1">
      <c r="A43" s="211" t="s">
        <v>528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2"/>
      <c r="AE43" s="208" t="s">
        <v>526</v>
      </c>
      <c r="AF43" s="209"/>
      <c r="AG43" s="209"/>
      <c r="AH43" s="209"/>
      <c r="AI43" s="209"/>
      <c r="AJ43" s="209"/>
      <c r="AK43" s="209"/>
      <c r="AL43" s="209"/>
      <c r="AM43" s="209"/>
      <c r="AN43" s="210"/>
      <c r="AO43" s="205" t="s">
        <v>452</v>
      </c>
      <c r="AP43" s="206"/>
      <c r="AQ43" s="206"/>
      <c r="AR43" s="206"/>
      <c r="AS43" s="206"/>
      <c r="AT43" s="206"/>
      <c r="AU43" s="206"/>
      <c r="AV43" s="206"/>
      <c r="AW43" s="206"/>
      <c r="AX43" s="207"/>
      <c r="AY43" s="326"/>
      <c r="AZ43" s="209"/>
      <c r="BA43" s="209"/>
      <c r="BB43" s="209"/>
      <c r="BC43" s="209"/>
      <c r="BD43" s="209"/>
      <c r="BE43" s="209"/>
      <c r="BF43" s="209"/>
      <c r="BG43" s="209"/>
      <c r="BH43" s="210"/>
      <c r="BI43" s="326"/>
      <c r="BJ43" s="209"/>
      <c r="BK43" s="209"/>
      <c r="BL43" s="209"/>
      <c r="BM43" s="209"/>
      <c r="BN43" s="209"/>
      <c r="BO43" s="209"/>
      <c r="BP43" s="209"/>
      <c r="BQ43" s="209"/>
      <c r="BR43" s="210"/>
      <c r="BS43" s="213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5"/>
      <c r="CN43" s="326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10"/>
      <c r="DB43" s="213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5"/>
      <c r="DP43" s="213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  <c r="EF43" s="214"/>
      <c r="EG43" s="214"/>
      <c r="EH43" s="214"/>
      <c r="EI43" s="214"/>
      <c r="EJ43" s="214"/>
      <c r="EK43" s="214"/>
      <c r="EL43" s="214"/>
      <c r="EM43" s="215"/>
      <c r="EN43" s="213"/>
      <c r="EO43" s="214"/>
      <c r="EP43" s="214"/>
      <c r="EQ43" s="214"/>
      <c r="ER43" s="214"/>
      <c r="ES43" s="214"/>
      <c r="ET43" s="214"/>
      <c r="EU43" s="214"/>
      <c r="EV43" s="214"/>
      <c r="EW43" s="214"/>
      <c r="EX43" s="214"/>
      <c r="EY43" s="214"/>
      <c r="EZ43" s="214"/>
      <c r="FA43" s="214"/>
      <c r="FB43" s="214"/>
      <c r="FC43" s="214"/>
      <c r="FD43" s="214"/>
      <c r="FE43" s="214"/>
      <c r="FF43" s="214"/>
      <c r="FG43" s="214"/>
      <c r="FH43" s="214"/>
      <c r="FI43" s="214"/>
      <c r="FJ43" s="214"/>
      <c r="FK43" s="216"/>
    </row>
    <row r="44" spans="1:167" ht="12" customHeight="1" thickBot="1">
      <c r="A44" s="222" t="s">
        <v>529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4"/>
      <c r="AE44" s="208" t="s">
        <v>532</v>
      </c>
      <c r="AF44" s="209"/>
      <c r="AG44" s="209"/>
      <c r="AH44" s="209"/>
      <c r="AI44" s="209"/>
      <c r="AJ44" s="209"/>
      <c r="AK44" s="209"/>
      <c r="AL44" s="209"/>
      <c r="AM44" s="209"/>
      <c r="AN44" s="210"/>
      <c r="AO44" s="226" t="s">
        <v>49</v>
      </c>
      <c r="AP44" s="226"/>
      <c r="AQ44" s="226"/>
      <c r="AR44" s="226"/>
      <c r="AS44" s="226"/>
      <c r="AT44" s="226"/>
      <c r="AU44" s="226"/>
      <c r="AV44" s="226"/>
      <c r="AW44" s="226"/>
      <c r="AX44" s="226"/>
      <c r="AY44" s="326"/>
      <c r="AZ44" s="209"/>
      <c r="BA44" s="209"/>
      <c r="BB44" s="209"/>
      <c r="BC44" s="209"/>
      <c r="BD44" s="209"/>
      <c r="BE44" s="209"/>
      <c r="BF44" s="209"/>
      <c r="BG44" s="209"/>
      <c r="BH44" s="210"/>
      <c r="BI44" s="326"/>
      <c r="BJ44" s="209"/>
      <c r="BK44" s="209"/>
      <c r="BL44" s="209"/>
      <c r="BM44" s="209"/>
      <c r="BN44" s="209"/>
      <c r="BO44" s="209"/>
      <c r="BP44" s="209"/>
      <c r="BQ44" s="209"/>
      <c r="BR44" s="210"/>
      <c r="BS44" s="213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5"/>
      <c r="CN44" s="326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10"/>
      <c r="DB44" s="213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5"/>
      <c r="DP44" s="213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  <c r="EF44" s="214"/>
      <c r="EG44" s="214"/>
      <c r="EH44" s="214"/>
      <c r="EI44" s="214"/>
      <c r="EJ44" s="214"/>
      <c r="EK44" s="214"/>
      <c r="EL44" s="214"/>
      <c r="EM44" s="215"/>
      <c r="EN44" s="213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  <c r="FK44" s="216"/>
    </row>
    <row r="45" spans="1:167" ht="12" customHeight="1" thickBot="1">
      <c r="A45" s="211" t="s">
        <v>530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2"/>
      <c r="AE45" s="208" t="s">
        <v>532</v>
      </c>
      <c r="AF45" s="209"/>
      <c r="AG45" s="209"/>
      <c r="AH45" s="209"/>
      <c r="AI45" s="209"/>
      <c r="AJ45" s="209"/>
      <c r="AK45" s="209"/>
      <c r="AL45" s="209"/>
      <c r="AM45" s="209"/>
      <c r="AN45" s="210"/>
      <c r="AO45" s="205" t="s">
        <v>452</v>
      </c>
      <c r="AP45" s="206"/>
      <c r="AQ45" s="206"/>
      <c r="AR45" s="206"/>
      <c r="AS45" s="206"/>
      <c r="AT45" s="206"/>
      <c r="AU45" s="206"/>
      <c r="AV45" s="206"/>
      <c r="AW45" s="206"/>
      <c r="AX45" s="207"/>
      <c r="AY45" s="326"/>
      <c r="AZ45" s="209"/>
      <c r="BA45" s="209"/>
      <c r="BB45" s="209"/>
      <c r="BC45" s="209"/>
      <c r="BD45" s="209"/>
      <c r="BE45" s="209"/>
      <c r="BF45" s="209"/>
      <c r="BG45" s="209"/>
      <c r="BH45" s="210"/>
      <c r="BI45" s="326"/>
      <c r="BJ45" s="209"/>
      <c r="BK45" s="209"/>
      <c r="BL45" s="209"/>
      <c r="BM45" s="209"/>
      <c r="BN45" s="209"/>
      <c r="BO45" s="209"/>
      <c r="BP45" s="209"/>
      <c r="BQ45" s="209"/>
      <c r="BR45" s="210"/>
      <c r="BS45" s="213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5"/>
      <c r="CN45" s="326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10"/>
      <c r="DB45" s="213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5"/>
      <c r="DP45" s="213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5"/>
      <c r="EN45" s="213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  <c r="FK45" s="216"/>
    </row>
    <row r="46" spans="1:167" ht="12" customHeight="1" thickBot="1">
      <c r="A46" s="222" t="s">
        <v>522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4"/>
      <c r="AE46" s="225" t="s">
        <v>531</v>
      </c>
      <c r="AF46" s="217"/>
      <c r="AG46" s="217"/>
      <c r="AH46" s="217"/>
      <c r="AI46" s="217"/>
      <c r="AJ46" s="217"/>
      <c r="AK46" s="217"/>
      <c r="AL46" s="217"/>
      <c r="AM46" s="217"/>
      <c r="AN46" s="217"/>
      <c r="AO46" s="226" t="s">
        <v>49</v>
      </c>
      <c r="AP46" s="226"/>
      <c r="AQ46" s="226"/>
      <c r="AR46" s="226"/>
      <c r="AS46" s="226"/>
      <c r="AT46" s="226"/>
      <c r="AU46" s="226"/>
      <c r="AV46" s="226"/>
      <c r="AW46" s="226"/>
      <c r="AX46" s="226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8"/>
      <c r="CH46" s="218"/>
      <c r="CI46" s="218"/>
      <c r="CJ46" s="218"/>
      <c r="CK46" s="218"/>
      <c r="CL46" s="218"/>
      <c r="CM46" s="218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8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18"/>
      <c r="DQ46" s="218"/>
      <c r="DR46" s="218"/>
      <c r="DS46" s="218"/>
      <c r="DT46" s="218"/>
      <c r="DU46" s="218"/>
      <c r="DV46" s="218"/>
      <c r="DW46" s="218"/>
      <c r="DX46" s="218"/>
      <c r="DY46" s="218"/>
      <c r="DZ46" s="218"/>
      <c r="EA46" s="218"/>
      <c r="EB46" s="218"/>
      <c r="EC46" s="218"/>
      <c r="ED46" s="218"/>
      <c r="EE46" s="218"/>
      <c r="EF46" s="218"/>
      <c r="EG46" s="218"/>
      <c r="EH46" s="218"/>
      <c r="EI46" s="218"/>
      <c r="EJ46" s="218"/>
      <c r="EK46" s="218"/>
      <c r="EL46" s="218"/>
      <c r="EM46" s="218"/>
      <c r="EN46" s="218"/>
      <c r="EO46" s="218"/>
      <c r="EP46" s="218"/>
      <c r="EQ46" s="218"/>
      <c r="ER46" s="218"/>
      <c r="ES46" s="218"/>
      <c r="ET46" s="218"/>
      <c r="EU46" s="218"/>
      <c r="EV46" s="218"/>
      <c r="EW46" s="218"/>
      <c r="EX46" s="218"/>
      <c r="EY46" s="218"/>
      <c r="EZ46" s="218"/>
      <c r="FA46" s="218"/>
      <c r="FB46" s="218"/>
      <c r="FC46" s="218"/>
      <c r="FD46" s="218"/>
      <c r="FE46" s="218"/>
      <c r="FF46" s="218"/>
      <c r="FG46" s="218"/>
      <c r="FH46" s="218"/>
      <c r="FI46" s="218"/>
      <c r="FJ46" s="218"/>
      <c r="FK46" s="219"/>
    </row>
    <row r="47" spans="1:167" ht="12" customHeight="1" thickBot="1">
      <c r="A47" s="222" t="s">
        <v>523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4"/>
      <c r="AE47" s="225" t="s">
        <v>531</v>
      </c>
      <c r="AF47" s="217"/>
      <c r="AG47" s="217"/>
      <c r="AH47" s="217"/>
      <c r="AI47" s="217"/>
      <c r="AJ47" s="217"/>
      <c r="AK47" s="217"/>
      <c r="AL47" s="217"/>
      <c r="AM47" s="217"/>
      <c r="AN47" s="217"/>
      <c r="AO47" s="324" t="s">
        <v>452</v>
      </c>
      <c r="AP47" s="324"/>
      <c r="AQ47" s="324"/>
      <c r="AR47" s="324"/>
      <c r="AS47" s="324"/>
      <c r="AT47" s="324"/>
      <c r="AU47" s="324"/>
      <c r="AV47" s="324"/>
      <c r="AW47" s="324"/>
      <c r="AX47" s="324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18"/>
      <c r="BT47" s="318"/>
      <c r="BU47" s="318"/>
      <c r="BV47" s="318"/>
      <c r="BW47" s="318"/>
      <c r="BX47" s="318"/>
      <c r="BY47" s="318"/>
      <c r="BZ47" s="318"/>
      <c r="CA47" s="318"/>
      <c r="CB47" s="318"/>
      <c r="CC47" s="318"/>
      <c r="CD47" s="318"/>
      <c r="CE47" s="318"/>
      <c r="CF47" s="318"/>
      <c r="CG47" s="318"/>
      <c r="CH47" s="318"/>
      <c r="CI47" s="318"/>
      <c r="CJ47" s="318"/>
      <c r="CK47" s="318"/>
      <c r="CL47" s="318"/>
      <c r="CM47" s="318"/>
      <c r="CN47" s="325"/>
      <c r="CO47" s="325"/>
      <c r="CP47" s="325"/>
      <c r="CQ47" s="325"/>
      <c r="CR47" s="325"/>
      <c r="CS47" s="325"/>
      <c r="CT47" s="325"/>
      <c r="CU47" s="325"/>
      <c r="CV47" s="325"/>
      <c r="CW47" s="325"/>
      <c r="CX47" s="325"/>
      <c r="CY47" s="325"/>
      <c r="CZ47" s="325"/>
      <c r="DA47" s="325"/>
      <c r="DB47" s="318"/>
      <c r="DC47" s="318"/>
      <c r="DD47" s="318"/>
      <c r="DE47" s="318"/>
      <c r="DF47" s="318"/>
      <c r="DG47" s="318"/>
      <c r="DH47" s="318"/>
      <c r="DI47" s="318"/>
      <c r="DJ47" s="318"/>
      <c r="DK47" s="318"/>
      <c r="DL47" s="318"/>
      <c r="DM47" s="318"/>
      <c r="DN47" s="318"/>
      <c r="DO47" s="318"/>
      <c r="DP47" s="318"/>
      <c r="DQ47" s="318"/>
      <c r="DR47" s="318"/>
      <c r="DS47" s="318"/>
      <c r="DT47" s="318"/>
      <c r="DU47" s="318"/>
      <c r="DV47" s="318"/>
      <c r="DW47" s="318"/>
      <c r="DX47" s="318"/>
      <c r="DY47" s="318"/>
      <c r="DZ47" s="318"/>
      <c r="EA47" s="318"/>
      <c r="EB47" s="318"/>
      <c r="EC47" s="318"/>
      <c r="ED47" s="318"/>
      <c r="EE47" s="318"/>
      <c r="EF47" s="318"/>
      <c r="EG47" s="318"/>
      <c r="EH47" s="318"/>
      <c r="EI47" s="318"/>
      <c r="EJ47" s="318"/>
      <c r="EK47" s="318"/>
      <c r="EL47" s="318"/>
      <c r="EM47" s="318"/>
      <c r="EN47" s="318"/>
      <c r="EO47" s="318"/>
      <c r="EP47" s="318"/>
      <c r="EQ47" s="318"/>
      <c r="ER47" s="318"/>
      <c r="ES47" s="318"/>
      <c r="ET47" s="318"/>
      <c r="EU47" s="318"/>
      <c r="EV47" s="318"/>
      <c r="EW47" s="318"/>
      <c r="EX47" s="318"/>
      <c r="EY47" s="318"/>
      <c r="EZ47" s="318"/>
      <c r="FA47" s="318"/>
      <c r="FB47" s="318"/>
      <c r="FC47" s="318"/>
      <c r="FD47" s="318"/>
      <c r="FE47" s="318"/>
      <c r="FF47" s="318"/>
      <c r="FG47" s="318"/>
      <c r="FH47" s="318"/>
      <c r="FI47" s="318"/>
      <c r="FJ47" s="318"/>
      <c r="FK47" s="319"/>
    </row>
    <row r="48" spans="1:167" ht="12" customHeight="1" thickBo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5"/>
      <c r="BR48" s="74"/>
      <c r="BS48" s="315"/>
      <c r="BT48" s="316"/>
      <c r="BU48" s="316"/>
      <c r="BV48" s="316"/>
      <c r="BW48" s="316"/>
      <c r="BX48" s="316"/>
      <c r="BY48" s="316"/>
      <c r="BZ48" s="316"/>
      <c r="CA48" s="316"/>
      <c r="CB48" s="316"/>
      <c r="CC48" s="316"/>
      <c r="CD48" s="316"/>
      <c r="CE48" s="316"/>
      <c r="CF48" s="316"/>
      <c r="CG48" s="316"/>
      <c r="CH48" s="316"/>
      <c r="CI48" s="316"/>
      <c r="CJ48" s="316"/>
      <c r="CK48" s="316"/>
      <c r="CL48" s="316"/>
      <c r="CM48" s="317"/>
      <c r="CN48" s="312"/>
      <c r="CO48" s="312"/>
      <c r="CP48" s="312"/>
      <c r="CQ48" s="312"/>
      <c r="CR48" s="312"/>
      <c r="CS48" s="312"/>
      <c r="CT48" s="312"/>
      <c r="CU48" s="312"/>
      <c r="CV48" s="312"/>
      <c r="CW48" s="312"/>
      <c r="CX48" s="312"/>
      <c r="CY48" s="312"/>
      <c r="CZ48" s="312"/>
      <c r="DA48" s="312"/>
      <c r="DB48" s="313"/>
      <c r="DC48" s="313"/>
      <c r="DD48" s="313"/>
      <c r="DE48" s="313"/>
      <c r="DF48" s="313"/>
      <c r="DG48" s="313"/>
      <c r="DH48" s="313"/>
      <c r="DI48" s="313"/>
      <c r="DJ48" s="313"/>
      <c r="DK48" s="313"/>
      <c r="DL48" s="313"/>
      <c r="DM48" s="313"/>
      <c r="DN48" s="313"/>
      <c r="DO48" s="313"/>
      <c r="DP48" s="314"/>
      <c r="DQ48" s="314"/>
      <c r="DR48" s="314"/>
      <c r="DS48" s="314"/>
      <c r="DT48" s="314"/>
      <c r="DU48" s="314"/>
      <c r="DV48" s="314"/>
      <c r="DW48" s="314"/>
      <c r="DX48" s="314"/>
      <c r="DY48" s="314"/>
      <c r="DZ48" s="314"/>
      <c r="EA48" s="314"/>
      <c r="EB48" s="314"/>
      <c r="EC48" s="314"/>
      <c r="ED48" s="314"/>
      <c r="EE48" s="314"/>
      <c r="EF48" s="314"/>
      <c r="EG48" s="314"/>
      <c r="EH48" s="314"/>
      <c r="EI48" s="314"/>
      <c r="EJ48" s="314"/>
      <c r="EK48" s="314"/>
      <c r="EL48" s="314"/>
      <c r="EM48" s="314"/>
      <c r="EN48" s="314"/>
      <c r="EO48" s="314"/>
      <c r="EP48" s="314"/>
      <c r="EQ48" s="314"/>
      <c r="ER48" s="314"/>
      <c r="ES48" s="314"/>
      <c r="ET48" s="314"/>
      <c r="EU48" s="314"/>
      <c r="EV48" s="314"/>
      <c r="EW48" s="314"/>
      <c r="EX48" s="314"/>
      <c r="EY48" s="314"/>
      <c r="EZ48" s="314"/>
      <c r="FA48" s="314"/>
      <c r="FB48" s="314"/>
      <c r="FC48" s="314"/>
      <c r="FD48" s="314"/>
      <c r="FE48" s="314"/>
      <c r="FF48" s="314"/>
      <c r="FG48" s="314"/>
      <c r="FH48" s="314"/>
      <c r="FI48" s="314"/>
      <c r="FJ48" s="314"/>
      <c r="FK48" s="314"/>
    </row>
    <row r="49" ht="12" customHeight="1" thickBot="1"/>
    <row r="50" spans="1:167" ht="12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73"/>
      <c r="EU50" s="73"/>
      <c r="EV50" s="61"/>
      <c r="EW50" s="61"/>
      <c r="EX50" s="73" t="s">
        <v>295</v>
      </c>
      <c r="EY50" s="61"/>
      <c r="EZ50" s="320"/>
      <c r="FA50" s="321"/>
      <c r="FB50" s="321"/>
      <c r="FC50" s="321"/>
      <c r="FD50" s="321"/>
      <c r="FE50" s="321"/>
      <c r="FF50" s="321"/>
      <c r="FG50" s="321"/>
      <c r="FH50" s="321"/>
      <c r="FI50" s="321"/>
      <c r="FJ50" s="321"/>
      <c r="FK50" s="322"/>
    </row>
    <row r="51" spans="1:167" ht="12" customHeight="1" thickBot="1">
      <c r="A51" s="61" t="s">
        <v>294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61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73"/>
      <c r="EU51" s="73"/>
      <c r="EV51" s="61"/>
      <c r="EW51" s="74"/>
      <c r="EX51" s="73" t="s">
        <v>293</v>
      </c>
      <c r="EY51" s="61"/>
      <c r="EZ51" s="237"/>
      <c r="FA51" s="238"/>
      <c r="FB51" s="238"/>
      <c r="FC51" s="238"/>
      <c r="FD51" s="238"/>
      <c r="FE51" s="238"/>
      <c r="FF51" s="238"/>
      <c r="FG51" s="238"/>
      <c r="FH51" s="238"/>
      <c r="FI51" s="238"/>
      <c r="FJ51" s="238"/>
      <c r="FK51" s="239"/>
    </row>
    <row r="52" spans="1:167" ht="12" customHeight="1" thickBo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234" t="s">
        <v>55</v>
      </c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62"/>
      <c r="AH52" s="235" t="s">
        <v>284</v>
      </c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</row>
    <row r="53" spans="1:167" ht="12" customHeight="1">
      <c r="A53" s="61" t="s">
        <v>292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X53" s="240" t="s">
        <v>291</v>
      </c>
      <c r="BY53" s="241"/>
      <c r="BZ53" s="241"/>
      <c r="CA53" s="241"/>
      <c r="CB53" s="241"/>
      <c r="CC53" s="241"/>
      <c r="CD53" s="241"/>
      <c r="CE53" s="241"/>
      <c r="CF53" s="241"/>
      <c r="CG53" s="241"/>
      <c r="CH53" s="241"/>
      <c r="CI53" s="241"/>
      <c r="CJ53" s="241"/>
      <c r="CK53" s="241"/>
      <c r="CL53" s="241"/>
      <c r="CM53" s="241"/>
      <c r="CN53" s="241"/>
      <c r="CO53" s="241"/>
      <c r="CP53" s="241"/>
      <c r="CQ53" s="241"/>
      <c r="CR53" s="241"/>
      <c r="CS53" s="241"/>
      <c r="CT53" s="241"/>
      <c r="CU53" s="241"/>
      <c r="CV53" s="241"/>
      <c r="CW53" s="241"/>
      <c r="CX53" s="241"/>
      <c r="CY53" s="241"/>
      <c r="CZ53" s="241"/>
      <c r="DA53" s="241"/>
      <c r="DB53" s="241"/>
      <c r="DC53" s="241"/>
      <c r="DD53" s="241"/>
      <c r="DE53" s="241"/>
      <c r="DF53" s="241"/>
      <c r="DG53" s="241"/>
      <c r="DH53" s="241"/>
      <c r="DI53" s="241"/>
      <c r="DJ53" s="241"/>
      <c r="DK53" s="241"/>
      <c r="DL53" s="241"/>
      <c r="DM53" s="241"/>
      <c r="DN53" s="241"/>
      <c r="DO53" s="241"/>
      <c r="DP53" s="241"/>
      <c r="DQ53" s="241"/>
      <c r="DR53" s="241"/>
      <c r="DS53" s="241"/>
      <c r="DT53" s="241"/>
      <c r="DU53" s="241"/>
      <c r="DV53" s="241"/>
      <c r="DW53" s="241"/>
      <c r="DX53" s="241"/>
      <c r="DY53" s="241"/>
      <c r="DZ53" s="241"/>
      <c r="EA53" s="241"/>
      <c r="EB53" s="241"/>
      <c r="EC53" s="241"/>
      <c r="ED53" s="241"/>
      <c r="EE53" s="241"/>
      <c r="EF53" s="241"/>
      <c r="EG53" s="241"/>
      <c r="EH53" s="241"/>
      <c r="EI53" s="241"/>
      <c r="EJ53" s="241"/>
      <c r="EK53" s="241"/>
      <c r="EL53" s="241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1"/>
    </row>
    <row r="54" spans="1:167" ht="12" customHeight="1">
      <c r="A54" s="61" t="s">
        <v>290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X54" s="232" t="s">
        <v>289</v>
      </c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3"/>
      <c r="DG54" s="233"/>
      <c r="DH54" s="233"/>
      <c r="DI54" s="233"/>
      <c r="DJ54" s="233"/>
      <c r="DK54" s="233"/>
      <c r="DL54" s="233"/>
      <c r="DM54" s="233"/>
      <c r="DN54" s="233"/>
      <c r="DO54" s="233"/>
      <c r="DP54" s="233"/>
      <c r="DQ54" s="233"/>
      <c r="DR54" s="233"/>
      <c r="DS54" s="233"/>
      <c r="DT54" s="233"/>
      <c r="DU54" s="233"/>
      <c r="DV54" s="233"/>
      <c r="DW54" s="233"/>
      <c r="DX54" s="233"/>
      <c r="DY54" s="233"/>
      <c r="DZ54" s="233"/>
      <c r="EA54" s="233"/>
      <c r="EB54" s="233"/>
      <c r="EC54" s="233"/>
      <c r="ED54" s="233"/>
      <c r="EE54" s="233"/>
      <c r="EF54" s="233"/>
      <c r="EG54" s="233"/>
      <c r="EH54" s="233"/>
      <c r="EI54" s="233"/>
      <c r="EJ54" s="233"/>
      <c r="EK54" s="233"/>
      <c r="EL54" s="233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69"/>
    </row>
    <row r="55" spans="1:167" ht="12" customHeight="1">
      <c r="A55" s="61" t="s">
        <v>288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X55" s="67"/>
      <c r="BY55" s="61" t="s">
        <v>287</v>
      </c>
      <c r="CL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6"/>
    </row>
    <row r="56" spans="14:167" ht="12" customHeight="1">
      <c r="N56" s="234" t="s">
        <v>55</v>
      </c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H56" s="235" t="s">
        <v>284</v>
      </c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X56" s="67"/>
      <c r="BY56" s="61" t="s">
        <v>286</v>
      </c>
      <c r="CL56" s="227" t="s">
        <v>490</v>
      </c>
      <c r="CM56" s="227"/>
      <c r="CN56" s="227"/>
      <c r="CO56" s="227"/>
      <c r="CP56" s="227"/>
      <c r="CQ56" s="227"/>
      <c r="CR56" s="227"/>
      <c r="CS56" s="227"/>
      <c r="CT56" s="227"/>
      <c r="CU56" s="227"/>
      <c r="CV56" s="227"/>
      <c r="CW56" s="227"/>
      <c r="CX56" s="227"/>
      <c r="CZ56" s="227"/>
      <c r="DA56" s="227"/>
      <c r="DB56" s="227"/>
      <c r="DC56" s="227"/>
      <c r="DD56" s="227"/>
      <c r="DE56" s="227"/>
      <c r="DF56" s="227"/>
      <c r="DG56" s="227"/>
      <c r="DH56" s="227"/>
      <c r="DJ56" s="236"/>
      <c r="DK56" s="236"/>
      <c r="DL56" s="236"/>
      <c r="DM56" s="236"/>
      <c r="DN56" s="236"/>
      <c r="DO56" s="236"/>
      <c r="DP56" s="236"/>
      <c r="DQ56" s="236"/>
      <c r="DR56" s="236"/>
      <c r="DS56" s="236"/>
      <c r="DT56" s="236"/>
      <c r="DU56" s="236"/>
      <c r="DV56" s="236"/>
      <c r="DW56" s="236"/>
      <c r="DX56" s="236"/>
      <c r="DY56" s="236"/>
      <c r="DZ56" s="236"/>
      <c r="EA56" s="236"/>
      <c r="EC56" s="229"/>
      <c r="ED56" s="229"/>
      <c r="EE56" s="229"/>
      <c r="EF56" s="229"/>
      <c r="EG56" s="229"/>
      <c r="EH56" s="229"/>
      <c r="EI56" s="229"/>
      <c r="EJ56" s="229"/>
      <c r="EK56" s="229"/>
      <c r="EL56" s="229"/>
      <c r="FJ56" s="61"/>
      <c r="FK56" s="66"/>
    </row>
    <row r="57" spans="1:167" ht="12" customHeight="1">
      <c r="A57" s="61" t="s">
        <v>287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X57" s="67"/>
      <c r="CL57" s="220" t="s">
        <v>285</v>
      </c>
      <c r="CM57" s="220"/>
      <c r="CN57" s="220"/>
      <c r="CO57" s="220"/>
      <c r="CP57" s="220"/>
      <c r="CQ57" s="220"/>
      <c r="CR57" s="220"/>
      <c r="CS57" s="220"/>
      <c r="CT57" s="220"/>
      <c r="CU57" s="220"/>
      <c r="CV57" s="220"/>
      <c r="CW57" s="220"/>
      <c r="CX57" s="220"/>
      <c r="CZ57" s="220" t="s">
        <v>55</v>
      </c>
      <c r="DA57" s="220"/>
      <c r="DB57" s="220"/>
      <c r="DC57" s="220"/>
      <c r="DD57" s="220"/>
      <c r="DE57" s="220"/>
      <c r="DF57" s="220"/>
      <c r="DG57" s="220"/>
      <c r="DH57" s="220"/>
      <c r="DJ57" s="220" t="s">
        <v>284</v>
      </c>
      <c r="DK57" s="220"/>
      <c r="DL57" s="220"/>
      <c r="DM57" s="220"/>
      <c r="DN57" s="220"/>
      <c r="DO57" s="220"/>
      <c r="DP57" s="220"/>
      <c r="DQ57" s="220"/>
      <c r="DR57" s="220"/>
      <c r="DS57" s="220"/>
      <c r="DT57" s="220"/>
      <c r="DU57" s="220"/>
      <c r="DV57" s="220"/>
      <c r="DW57" s="220"/>
      <c r="DX57" s="220"/>
      <c r="DY57" s="220"/>
      <c r="DZ57" s="220"/>
      <c r="EA57" s="220"/>
      <c r="EC57" s="220" t="s">
        <v>283</v>
      </c>
      <c r="ED57" s="220"/>
      <c r="EE57" s="220"/>
      <c r="EF57" s="220"/>
      <c r="EG57" s="220"/>
      <c r="EH57" s="220"/>
      <c r="EI57" s="220"/>
      <c r="EJ57" s="220"/>
      <c r="EK57" s="220"/>
      <c r="EL57" s="220"/>
      <c r="FJ57" s="68"/>
      <c r="FK57" s="66"/>
    </row>
    <row r="58" spans="1:167" ht="12" customHeight="1">
      <c r="A58" s="61" t="s">
        <v>286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227" t="s">
        <v>491</v>
      </c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X58" s="67"/>
      <c r="BY58" s="228" t="s">
        <v>282</v>
      </c>
      <c r="BZ58" s="228"/>
      <c r="CA58" s="229"/>
      <c r="CB58" s="229"/>
      <c r="CC58" s="229"/>
      <c r="CD58" s="229"/>
      <c r="CE58" s="229"/>
      <c r="CF58" s="230" t="s">
        <v>282</v>
      </c>
      <c r="CG58" s="230"/>
      <c r="CH58" s="229"/>
      <c r="CI58" s="229"/>
      <c r="CJ58" s="229"/>
      <c r="CK58" s="229"/>
      <c r="CL58" s="229"/>
      <c r="CM58" s="229"/>
      <c r="CN58" s="229"/>
      <c r="CO58" s="229"/>
      <c r="CP58" s="229"/>
      <c r="CQ58" s="229"/>
      <c r="CR58" s="229"/>
      <c r="CS58" s="229"/>
      <c r="CT58" s="229"/>
      <c r="CU58" s="229"/>
      <c r="CV58" s="229"/>
      <c r="CW58" s="229"/>
      <c r="CX58" s="229"/>
      <c r="CY58" s="229"/>
      <c r="CZ58" s="229"/>
      <c r="DA58" s="229"/>
      <c r="DB58" s="229"/>
      <c r="DC58" s="229"/>
      <c r="DD58" s="229"/>
      <c r="DE58" s="228">
        <v>20</v>
      </c>
      <c r="DF58" s="228"/>
      <c r="DG58" s="228"/>
      <c r="DH58" s="228"/>
      <c r="DI58" s="231"/>
      <c r="DJ58" s="231"/>
      <c r="DK58" s="231"/>
      <c r="DL58" s="230" t="s">
        <v>281</v>
      </c>
      <c r="DM58" s="230"/>
      <c r="DN58" s="230"/>
      <c r="ED58" s="61"/>
      <c r="EE58" s="61"/>
      <c r="EF58" s="61"/>
      <c r="EG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6"/>
    </row>
    <row r="59" spans="1:167" ht="12" customHeight="1" thickBo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220" t="s">
        <v>285</v>
      </c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62"/>
      <c r="AD59" s="220" t="s">
        <v>55</v>
      </c>
      <c r="AE59" s="220"/>
      <c r="AF59" s="220"/>
      <c r="AG59" s="220"/>
      <c r="AH59" s="220"/>
      <c r="AI59" s="220"/>
      <c r="AJ59" s="220"/>
      <c r="AK59" s="220"/>
      <c r="AL59" s="220"/>
      <c r="AM59" s="220"/>
      <c r="AN59" s="62"/>
      <c r="AO59" s="220" t="s">
        <v>284</v>
      </c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62"/>
      <c r="BH59" s="221" t="s">
        <v>283</v>
      </c>
      <c r="BI59" s="221"/>
      <c r="BJ59" s="221"/>
      <c r="BK59" s="221"/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62"/>
      <c r="BW59" s="62"/>
      <c r="BX59" s="65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3"/>
    </row>
    <row r="60" spans="1:167" ht="12" customHeight="1">
      <c r="A60" s="228" t="s">
        <v>282</v>
      </c>
      <c r="B60" s="228"/>
      <c r="C60" s="229"/>
      <c r="D60" s="229"/>
      <c r="E60" s="229"/>
      <c r="F60" s="229"/>
      <c r="G60" s="229"/>
      <c r="H60" s="230" t="s">
        <v>282</v>
      </c>
      <c r="I60" s="230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8">
        <v>20</v>
      </c>
      <c r="AH60" s="228"/>
      <c r="AI60" s="228"/>
      <c r="AJ60" s="228"/>
      <c r="AK60" s="231"/>
      <c r="AL60" s="231"/>
      <c r="AM60" s="231"/>
      <c r="AN60" s="230" t="s">
        <v>281</v>
      </c>
      <c r="AO60" s="230"/>
      <c r="AP60" s="230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</row>
  </sheetData>
  <sheetProtection/>
  <mergeCells count="214">
    <mergeCell ref="DP45:EM45"/>
    <mergeCell ref="EN45:FK45"/>
    <mergeCell ref="BS44:CM44"/>
    <mergeCell ref="CN44:DA44"/>
    <mergeCell ref="DB44:DO44"/>
    <mergeCell ref="DP44:EM44"/>
    <mergeCell ref="EN44:FK44"/>
    <mergeCell ref="AY45:BH45"/>
    <mergeCell ref="BI45:BR45"/>
    <mergeCell ref="BS45:CM45"/>
    <mergeCell ref="CN45:DA45"/>
    <mergeCell ref="DB45:DO45"/>
    <mergeCell ref="AO44:AX44"/>
    <mergeCell ref="AO45:AX45"/>
    <mergeCell ref="AY44:BH44"/>
    <mergeCell ref="BI44:BR44"/>
    <mergeCell ref="A44:AD44"/>
    <mergeCell ref="A45:AD45"/>
    <mergeCell ref="AE44:AN44"/>
    <mergeCell ref="AE45:AN45"/>
    <mergeCell ref="EN42:FK42"/>
    <mergeCell ref="AY43:BH43"/>
    <mergeCell ref="BI43:BR43"/>
    <mergeCell ref="BS43:CM43"/>
    <mergeCell ref="CN43:DA43"/>
    <mergeCell ref="DB43:DO43"/>
    <mergeCell ref="DP43:EM43"/>
    <mergeCell ref="EN43:FK43"/>
    <mergeCell ref="AY42:BH42"/>
    <mergeCell ref="BI42:BR42"/>
    <mergeCell ref="BS42:CM42"/>
    <mergeCell ref="CN42:DA42"/>
    <mergeCell ref="DB42:DO42"/>
    <mergeCell ref="DP42:EM42"/>
    <mergeCell ref="A42:AD42"/>
    <mergeCell ref="AE42:AN42"/>
    <mergeCell ref="AO42:AX42"/>
    <mergeCell ref="A43:AD43"/>
    <mergeCell ref="AE43:AN43"/>
    <mergeCell ref="AO43:AX43"/>
    <mergeCell ref="B13:EX13"/>
    <mergeCell ref="BP8:FK8"/>
    <mergeCell ref="BP9:FK9"/>
    <mergeCell ref="DP40:EM40"/>
    <mergeCell ref="DP47:EM47"/>
    <mergeCell ref="DB47:DO47"/>
    <mergeCell ref="CN40:DA40"/>
    <mergeCell ref="DB40:DO40"/>
    <mergeCell ref="DP39:EM39"/>
    <mergeCell ref="CN39:DA39"/>
    <mergeCell ref="AO47:AX47"/>
    <mergeCell ref="BI40:BR40"/>
    <mergeCell ref="BI47:BR47"/>
    <mergeCell ref="AO40:AX40"/>
    <mergeCell ref="AY40:BH40"/>
    <mergeCell ref="CN47:DA47"/>
    <mergeCell ref="BS41:CM41"/>
    <mergeCell ref="CN41:DA41"/>
    <mergeCell ref="BI41:BR41"/>
    <mergeCell ref="AY41:BH41"/>
    <mergeCell ref="A40:AD40"/>
    <mergeCell ref="CF58:CG58"/>
    <mergeCell ref="CH58:DD58"/>
    <mergeCell ref="DE58:DH58"/>
    <mergeCell ref="DI58:DK58"/>
    <mergeCell ref="BS47:CM47"/>
    <mergeCell ref="N55:AF55"/>
    <mergeCell ref="AH55:BF55"/>
    <mergeCell ref="A47:AD47"/>
    <mergeCell ref="AY47:BH47"/>
    <mergeCell ref="EN40:FK40"/>
    <mergeCell ref="EN36:FK36"/>
    <mergeCell ref="EZ50:FK50"/>
    <mergeCell ref="EZ27:FK27"/>
    <mergeCell ref="AE40:AN40"/>
    <mergeCell ref="BS40:CM40"/>
    <mergeCell ref="BI39:BR39"/>
    <mergeCell ref="AE47:AN47"/>
    <mergeCell ref="EN39:FK39"/>
    <mergeCell ref="DB39:DO39"/>
    <mergeCell ref="CN48:DA48"/>
    <mergeCell ref="DB48:DO48"/>
    <mergeCell ref="DP48:EM48"/>
    <mergeCell ref="EN48:FK48"/>
    <mergeCell ref="BS48:CM48"/>
    <mergeCell ref="EN47:FK47"/>
    <mergeCell ref="BP5:FK5"/>
    <mergeCell ref="BP6:FK6"/>
    <mergeCell ref="BP7:FK7"/>
    <mergeCell ref="BP10:CK10"/>
    <mergeCell ref="DY10:FK10"/>
    <mergeCell ref="BP11:CK11"/>
    <mergeCell ref="DY11:FK11"/>
    <mergeCell ref="BQ12:BU12"/>
    <mergeCell ref="BV12:BW12"/>
    <mergeCell ref="BX12:CT12"/>
    <mergeCell ref="CU12:CX12"/>
    <mergeCell ref="CY12:DA12"/>
    <mergeCell ref="DB12:DD12"/>
    <mergeCell ref="EJ14:EM14"/>
    <mergeCell ref="EZ14:FK14"/>
    <mergeCell ref="EZ15:FK15"/>
    <mergeCell ref="AR16:AV16"/>
    <mergeCell ref="AW16:AX16"/>
    <mergeCell ref="AY16:BU16"/>
    <mergeCell ref="BV16:BY16"/>
    <mergeCell ref="BZ16:CB16"/>
    <mergeCell ref="CC16:CE16"/>
    <mergeCell ref="EZ16:FK16"/>
    <mergeCell ref="AO17:EL18"/>
    <mergeCell ref="EZ17:FK18"/>
    <mergeCell ref="EZ19:FK21"/>
    <mergeCell ref="AY20:BZ21"/>
    <mergeCell ref="AO22:EL22"/>
    <mergeCell ref="EZ22:FK22"/>
    <mergeCell ref="AO23:EL24"/>
    <mergeCell ref="EZ23:FK23"/>
    <mergeCell ref="EZ24:FK24"/>
    <mergeCell ref="AO25:EL26"/>
    <mergeCell ref="EZ25:FK26"/>
    <mergeCell ref="L28:AV28"/>
    <mergeCell ref="EZ28:FK28"/>
    <mergeCell ref="L29:AV29"/>
    <mergeCell ref="EN30:FK30"/>
    <mergeCell ref="A32:AD36"/>
    <mergeCell ref="AE32:AN36"/>
    <mergeCell ref="AO32:AX36"/>
    <mergeCell ref="AY32:BH36"/>
    <mergeCell ref="BI32:CM32"/>
    <mergeCell ref="CN32:DO35"/>
    <mergeCell ref="DP32:FK35"/>
    <mergeCell ref="BI33:CM33"/>
    <mergeCell ref="CB34:CD34"/>
    <mergeCell ref="BI36:BR36"/>
    <mergeCell ref="BS36:CM36"/>
    <mergeCell ref="CN36:DA36"/>
    <mergeCell ref="DB36:DO36"/>
    <mergeCell ref="DP36:EM36"/>
    <mergeCell ref="A37:AD37"/>
    <mergeCell ref="AE37:AN37"/>
    <mergeCell ref="AO37:AX37"/>
    <mergeCell ref="AY37:BH37"/>
    <mergeCell ref="BI37:BR37"/>
    <mergeCell ref="BS37:CM37"/>
    <mergeCell ref="CN37:DA37"/>
    <mergeCell ref="DB37:DO37"/>
    <mergeCell ref="DP37:EM37"/>
    <mergeCell ref="EN37:FK37"/>
    <mergeCell ref="A38:AD38"/>
    <mergeCell ref="AE38:AN38"/>
    <mergeCell ref="AO38:AX38"/>
    <mergeCell ref="AY38:BH38"/>
    <mergeCell ref="BI38:BR38"/>
    <mergeCell ref="BS38:CM38"/>
    <mergeCell ref="CN38:DA38"/>
    <mergeCell ref="DB38:DO38"/>
    <mergeCell ref="DP38:EM38"/>
    <mergeCell ref="EN38:FK38"/>
    <mergeCell ref="A39:AD39"/>
    <mergeCell ref="AE39:AN39"/>
    <mergeCell ref="AO39:AX39"/>
    <mergeCell ref="AY39:BH39"/>
    <mergeCell ref="BS39:CM39"/>
    <mergeCell ref="N51:AF51"/>
    <mergeCell ref="AH51:BF51"/>
    <mergeCell ref="EZ51:FK51"/>
    <mergeCell ref="N52:AF52"/>
    <mergeCell ref="AH52:BF52"/>
    <mergeCell ref="BX53:EL53"/>
    <mergeCell ref="BX54:EL54"/>
    <mergeCell ref="N56:AF56"/>
    <mergeCell ref="AH56:BF56"/>
    <mergeCell ref="CL56:CX56"/>
    <mergeCell ref="CZ56:DH56"/>
    <mergeCell ref="DJ56:EA56"/>
    <mergeCell ref="EC56:EL56"/>
    <mergeCell ref="AD58:AM58"/>
    <mergeCell ref="AO58:BF58"/>
    <mergeCell ref="BH58:BU58"/>
    <mergeCell ref="BY58:BZ58"/>
    <mergeCell ref="CA58:CE58"/>
    <mergeCell ref="DL58:DN58"/>
    <mergeCell ref="A60:B60"/>
    <mergeCell ref="C60:G60"/>
    <mergeCell ref="H60:I60"/>
    <mergeCell ref="J60:AF60"/>
    <mergeCell ref="AG60:AJ60"/>
    <mergeCell ref="CL57:CX57"/>
    <mergeCell ref="AK60:AM60"/>
    <mergeCell ref="AN60:AP60"/>
    <mergeCell ref="N59:AB59"/>
    <mergeCell ref="AD59:AM59"/>
    <mergeCell ref="EN46:FK46"/>
    <mergeCell ref="AO59:BF59"/>
    <mergeCell ref="BH59:BU59"/>
    <mergeCell ref="A46:AD46"/>
    <mergeCell ref="AE46:AN46"/>
    <mergeCell ref="AO46:AX46"/>
    <mergeCell ref="CZ57:DH57"/>
    <mergeCell ref="DJ57:EA57"/>
    <mergeCell ref="EC57:EL57"/>
    <mergeCell ref="N58:AB58"/>
    <mergeCell ref="AY46:BH46"/>
    <mergeCell ref="BI46:BR46"/>
    <mergeCell ref="BS46:CM46"/>
    <mergeCell ref="CN46:DA46"/>
    <mergeCell ref="DB46:DO46"/>
    <mergeCell ref="DP46:EM46"/>
    <mergeCell ref="AO41:AX41"/>
    <mergeCell ref="AE41:AN41"/>
    <mergeCell ref="A41:AD41"/>
    <mergeCell ref="DB41:DO41"/>
    <mergeCell ref="DP41:EM41"/>
    <mergeCell ref="EN41:FK41"/>
  </mergeCells>
  <printOptions/>
  <pageMargins left="0.3937007874015748" right="0.31496062992125984" top="0.5905511811023623" bottom="0.35433070866141736" header="0.1968503937007874" footer="0.1968503937007874"/>
  <pageSetup fitToHeight="0" fitToWidth="1"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5"/>
  <sheetViews>
    <sheetView zoomScale="115" zoomScaleNormal="115" zoomScaleSheetLayoutView="115" zoomScalePageLayoutView="0" workbookViewId="0" topLeftCell="A1">
      <selection activeCell="A7" sqref="A7"/>
    </sheetView>
  </sheetViews>
  <sheetFormatPr defaultColWidth="9.33203125" defaultRowHeight="12.75"/>
  <cols>
    <col min="1" max="1" width="139.33203125" style="1" customWidth="1"/>
    <col min="2" max="16384" width="9.33203125" style="1" customWidth="1"/>
  </cols>
  <sheetData>
    <row r="1" ht="21" customHeight="1">
      <c r="A1" s="6" t="s">
        <v>57</v>
      </c>
    </row>
    <row r="2" ht="30" customHeight="1">
      <c r="A2" s="39" t="s">
        <v>390</v>
      </c>
    </row>
    <row r="3" ht="21" customHeight="1">
      <c r="A3" s="39"/>
    </row>
    <row r="4" ht="21" customHeight="1">
      <c r="A4" s="39"/>
    </row>
    <row r="5" ht="21" customHeight="1">
      <c r="A5" s="6" t="s">
        <v>59</v>
      </c>
    </row>
    <row r="6" ht="21" customHeight="1">
      <c r="A6" s="39" t="s">
        <v>391</v>
      </c>
    </row>
    <row r="7" ht="21" customHeight="1">
      <c r="A7" s="39" t="s">
        <v>392</v>
      </c>
    </row>
    <row r="8" ht="21" customHeight="1">
      <c r="A8" s="39" t="s">
        <v>393</v>
      </c>
    </row>
    <row r="9" ht="21" customHeight="1">
      <c r="A9" s="2" t="s">
        <v>394</v>
      </c>
    </row>
    <row r="10" ht="33" customHeight="1">
      <c r="A10" s="2" t="s">
        <v>395</v>
      </c>
    </row>
    <row r="11" ht="21.75" customHeight="1">
      <c r="A11" s="2" t="s">
        <v>396</v>
      </c>
    </row>
    <row r="12" ht="30" customHeight="1">
      <c r="A12" s="2" t="s">
        <v>397</v>
      </c>
    </row>
    <row r="13" ht="19.5" customHeight="1">
      <c r="A13" s="2" t="s">
        <v>398</v>
      </c>
    </row>
    <row r="14" ht="15" customHeight="1">
      <c r="A14" s="2" t="s">
        <v>399</v>
      </c>
    </row>
    <row r="15" ht="14.25">
      <c r="A15" s="2" t="s">
        <v>380</v>
      </c>
    </row>
  </sheetData>
  <sheetProtection/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115" zoomScaleNormal="115" zoomScaleSheetLayoutView="130" zoomScalePageLayoutView="0" workbookViewId="0" topLeftCell="A15">
      <selection activeCell="A1" sqref="A1:L23"/>
    </sheetView>
  </sheetViews>
  <sheetFormatPr defaultColWidth="9.33203125" defaultRowHeight="12.75"/>
  <cols>
    <col min="1" max="1" width="25.16015625" style="7" customWidth="1"/>
    <col min="2" max="2" width="12.33203125" style="7" customWidth="1"/>
    <col min="3" max="3" width="24.83203125" style="7" customWidth="1"/>
    <col min="4" max="9" width="14.5" style="7" customWidth="1"/>
    <col min="10" max="10" width="11.83203125" style="7" customWidth="1"/>
    <col min="11" max="11" width="9.33203125" style="7" customWidth="1"/>
    <col min="12" max="12" width="26.5" style="7" customWidth="1"/>
    <col min="13" max="16384" width="9.33203125" style="7" customWidth="1"/>
  </cols>
  <sheetData>
    <row r="1" spans="1:12" ht="37.5" customHeight="1">
      <c r="A1" s="176" t="s">
        <v>72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69.75" customHeight="1">
      <c r="A2" s="8" t="s">
        <v>70</v>
      </c>
      <c r="B2" s="104" t="s">
        <v>60</v>
      </c>
      <c r="C2" s="104" t="s">
        <v>61</v>
      </c>
      <c r="D2" s="104" t="s">
        <v>62</v>
      </c>
      <c r="E2" s="104" t="s">
        <v>63</v>
      </c>
      <c r="F2" s="104" t="s">
        <v>64</v>
      </c>
      <c r="G2" s="104" t="s">
        <v>65</v>
      </c>
      <c r="H2" s="104" t="s">
        <v>71</v>
      </c>
      <c r="I2" s="104" t="s">
        <v>66</v>
      </c>
      <c r="J2" s="104" t="s">
        <v>67</v>
      </c>
      <c r="K2" s="104" t="s">
        <v>68</v>
      </c>
      <c r="L2" s="104" t="s">
        <v>69</v>
      </c>
    </row>
    <row r="3" spans="1:12" ht="16.5" customHeight="1">
      <c r="A3" s="40" t="s">
        <v>81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44.25" customHeight="1">
      <c r="A4" s="110" t="s">
        <v>400</v>
      </c>
      <c r="B4" s="41"/>
      <c r="C4" s="42" t="s">
        <v>369</v>
      </c>
      <c r="D4" s="41"/>
      <c r="E4" s="41"/>
      <c r="F4" s="41"/>
      <c r="G4" s="41"/>
      <c r="H4" s="41"/>
      <c r="I4" s="41"/>
      <c r="J4" s="103" t="s">
        <v>370</v>
      </c>
      <c r="K4" s="103" t="s">
        <v>372</v>
      </c>
      <c r="L4" s="103" t="s">
        <v>371</v>
      </c>
    </row>
    <row r="5" spans="1:12" ht="54.75" customHeight="1">
      <c r="A5" s="110" t="s">
        <v>401</v>
      </c>
      <c r="B5" s="41"/>
      <c r="C5" s="42" t="s">
        <v>369</v>
      </c>
      <c r="D5" s="41"/>
      <c r="E5" s="41"/>
      <c r="F5" s="41"/>
      <c r="G5" s="42"/>
      <c r="H5" s="42"/>
      <c r="I5" s="41"/>
      <c r="J5" s="103" t="s">
        <v>370</v>
      </c>
      <c r="K5" s="103" t="s">
        <v>372</v>
      </c>
      <c r="L5" s="103" t="s">
        <v>373</v>
      </c>
    </row>
    <row r="6" spans="1:12" ht="42">
      <c r="A6" s="142" t="s">
        <v>402</v>
      </c>
      <c r="B6" s="143"/>
      <c r="C6" s="144" t="s">
        <v>369</v>
      </c>
      <c r="D6" s="143"/>
      <c r="E6" s="143"/>
      <c r="F6" s="143"/>
      <c r="G6" s="143"/>
      <c r="H6" s="143"/>
      <c r="I6" s="143"/>
      <c r="J6" s="142" t="s">
        <v>370</v>
      </c>
      <c r="K6" s="142" t="s">
        <v>372</v>
      </c>
      <c r="L6" s="142" t="s">
        <v>373</v>
      </c>
    </row>
    <row r="7" spans="1:12" ht="42">
      <c r="A7" s="142" t="s">
        <v>403</v>
      </c>
      <c r="B7" s="143"/>
      <c r="C7" s="144" t="s">
        <v>369</v>
      </c>
      <c r="D7" s="143"/>
      <c r="E7" s="143"/>
      <c r="F7" s="143"/>
      <c r="G7" s="143"/>
      <c r="H7" s="143"/>
      <c r="I7" s="143"/>
      <c r="J7" s="142" t="s">
        <v>370</v>
      </c>
      <c r="K7" s="142" t="s">
        <v>372</v>
      </c>
      <c r="L7" s="142" t="s">
        <v>371</v>
      </c>
    </row>
    <row r="8" spans="1:12" ht="42">
      <c r="A8" s="142" t="s">
        <v>404</v>
      </c>
      <c r="B8" s="143"/>
      <c r="C8" s="144" t="s">
        <v>369</v>
      </c>
      <c r="D8" s="143"/>
      <c r="E8" s="143"/>
      <c r="F8" s="143"/>
      <c r="G8" s="143"/>
      <c r="H8" s="143"/>
      <c r="I8" s="143"/>
      <c r="J8" s="142" t="s">
        <v>370</v>
      </c>
      <c r="K8" s="142" t="s">
        <v>372</v>
      </c>
      <c r="L8" s="142" t="s">
        <v>374</v>
      </c>
    </row>
    <row r="9" spans="1:12" ht="63">
      <c r="A9" s="142" t="s">
        <v>405</v>
      </c>
      <c r="B9" s="143"/>
      <c r="C9" s="144" t="s">
        <v>369</v>
      </c>
      <c r="D9" s="143"/>
      <c r="E9" s="143"/>
      <c r="F9" s="143"/>
      <c r="G9" s="143"/>
      <c r="H9" s="143"/>
      <c r="I9" s="143"/>
      <c r="J9" s="142" t="s">
        <v>370</v>
      </c>
      <c r="K9" s="142" t="s">
        <v>372</v>
      </c>
      <c r="L9" s="142" t="s">
        <v>375</v>
      </c>
    </row>
    <row r="10" spans="1:12" ht="63">
      <c r="A10" s="145" t="s">
        <v>406</v>
      </c>
      <c r="B10" s="143"/>
      <c r="C10" s="144" t="s">
        <v>376</v>
      </c>
      <c r="D10" s="143"/>
      <c r="E10" s="143"/>
      <c r="F10" s="143"/>
      <c r="G10" s="143"/>
      <c r="H10" s="143"/>
      <c r="I10" s="143"/>
      <c r="J10" s="142" t="s">
        <v>370</v>
      </c>
      <c r="K10" s="142" t="s">
        <v>372</v>
      </c>
      <c r="L10" s="142" t="s">
        <v>375</v>
      </c>
    </row>
    <row r="11" spans="1:12" ht="42">
      <c r="A11" s="145" t="s">
        <v>407</v>
      </c>
      <c r="B11" s="143"/>
      <c r="C11" s="144" t="s">
        <v>376</v>
      </c>
      <c r="D11" s="143"/>
      <c r="E11" s="143"/>
      <c r="F11" s="143"/>
      <c r="G11" s="143"/>
      <c r="H11" s="143"/>
      <c r="I11" s="143"/>
      <c r="J11" s="142" t="s">
        <v>370</v>
      </c>
      <c r="K11" s="142" t="s">
        <v>372</v>
      </c>
      <c r="L11" s="142" t="s">
        <v>373</v>
      </c>
    </row>
    <row r="12" spans="1:12" ht="42">
      <c r="A12" s="145" t="s">
        <v>408</v>
      </c>
      <c r="B12" s="143"/>
      <c r="C12" s="144" t="s">
        <v>376</v>
      </c>
      <c r="D12" s="143"/>
      <c r="E12" s="143"/>
      <c r="F12" s="143"/>
      <c r="G12" s="143"/>
      <c r="H12" s="143"/>
      <c r="I12" s="143"/>
      <c r="J12" s="142" t="s">
        <v>370</v>
      </c>
      <c r="K12" s="142" t="s">
        <v>372</v>
      </c>
      <c r="L12" s="142" t="s">
        <v>373</v>
      </c>
    </row>
    <row r="13" spans="1:12" ht="63">
      <c r="A13" s="142" t="s">
        <v>409</v>
      </c>
      <c r="B13" s="143"/>
      <c r="C13" s="144" t="s">
        <v>376</v>
      </c>
      <c r="D13" s="143"/>
      <c r="E13" s="143"/>
      <c r="F13" s="143"/>
      <c r="G13" s="143"/>
      <c r="H13" s="143"/>
      <c r="I13" s="143"/>
      <c r="J13" s="142" t="s">
        <v>370</v>
      </c>
      <c r="K13" s="142" t="s">
        <v>372</v>
      </c>
      <c r="L13" s="142" t="s">
        <v>377</v>
      </c>
    </row>
    <row r="14" spans="1:12" ht="63">
      <c r="A14" s="142" t="s">
        <v>410</v>
      </c>
      <c r="B14" s="143"/>
      <c r="C14" s="144" t="s">
        <v>376</v>
      </c>
      <c r="D14" s="143"/>
      <c r="E14" s="143"/>
      <c r="F14" s="143"/>
      <c r="G14" s="143"/>
      <c r="H14" s="143"/>
      <c r="I14" s="143"/>
      <c r="J14" s="142" t="s">
        <v>370</v>
      </c>
      <c r="K14" s="142" t="s">
        <v>372</v>
      </c>
      <c r="L14" s="142" t="s">
        <v>378</v>
      </c>
    </row>
    <row r="15" spans="1:12" ht="63">
      <c r="A15" s="142" t="s">
        <v>411</v>
      </c>
      <c r="B15" s="143"/>
      <c r="C15" s="144" t="s">
        <v>379</v>
      </c>
      <c r="D15" s="143"/>
      <c r="E15" s="143"/>
      <c r="F15" s="143"/>
      <c r="G15" s="143"/>
      <c r="H15" s="143"/>
      <c r="I15" s="143"/>
      <c r="J15" s="142" t="s">
        <v>370</v>
      </c>
      <c r="K15" s="142" t="s">
        <v>372</v>
      </c>
      <c r="L15" s="142" t="s">
        <v>378</v>
      </c>
    </row>
    <row r="16" spans="1:12" ht="63">
      <c r="A16" s="142" t="s">
        <v>412</v>
      </c>
      <c r="B16" s="143"/>
      <c r="C16" s="144" t="s">
        <v>379</v>
      </c>
      <c r="D16" s="143"/>
      <c r="E16" s="143"/>
      <c r="F16" s="143"/>
      <c r="G16" s="143"/>
      <c r="H16" s="143"/>
      <c r="I16" s="143"/>
      <c r="J16" s="142" t="s">
        <v>370</v>
      </c>
      <c r="K16" s="142" t="s">
        <v>372</v>
      </c>
      <c r="L16" s="142" t="s">
        <v>375</v>
      </c>
    </row>
    <row r="17" spans="1:12" ht="42">
      <c r="A17" s="142" t="s">
        <v>413</v>
      </c>
      <c r="B17" s="143"/>
      <c r="C17" s="144" t="s">
        <v>379</v>
      </c>
      <c r="D17" s="143"/>
      <c r="E17" s="143"/>
      <c r="F17" s="143"/>
      <c r="G17" s="143"/>
      <c r="H17" s="143"/>
      <c r="I17" s="143"/>
      <c r="J17" s="142" t="s">
        <v>370</v>
      </c>
      <c r="K17" s="142" t="s">
        <v>372</v>
      </c>
      <c r="L17" s="142" t="s">
        <v>371</v>
      </c>
    </row>
    <row r="18" spans="1:12" ht="42">
      <c r="A18" s="142" t="s">
        <v>414</v>
      </c>
      <c r="B18" s="143"/>
      <c r="C18" s="144" t="s">
        <v>379</v>
      </c>
      <c r="D18" s="143"/>
      <c r="E18" s="143"/>
      <c r="F18" s="143"/>
      <c r="G18" s="143"/>
      <c r="H18" s="143"/>
      <c r="I18" s="143"/>
      <c r="J18" s="142" t="s">
        <v>370</v>
      </c>
      <c r="K18" s="142" t="s">
        <v>372</v>
      </c>
      <c r="L18" s="142" t="s">
        <v>371</v>
      </c>
    </row>
    <row r="19" spans="1:12" ht="42">
      <c r="A19" s="142" t="s">
        <v>415</v>
      </c>
      <c r="B19" s="143"/>
      <c r="C19" s="144" t="s">
        <v>379</v>
      </c>
      <c r="D19" s="143"/>
      <c r="E19" s="143"/>
      <c r="F19" s="143"/>
      <c r="G19" s="143"/>
      <c r="H19" s="143"/>
      <c r="I19" s="143"/>
      <c r="J19" s="142" t="s">
        <v>370</v>
      </c>
      <c r="K19" s="142" t="s">
        <v>372</v>
      </c>
      <c r="L19" s="142"/>
    </row>
    <row r="20" spans="1:12" ht="42">
      <c r="A20" s="142" t="s">
        <v>416</v>
      </c>
      <c r="B20" s="143"/>
      <c r="C20" s="144" t="s">
        <v>379</v>
      </c>
      <c r="D20" s="143"/>
      <c r="E20" s="143"/>
      <c r="F20" s="143"/>
      <c r="G20" s="143"/>
      <c r="H20" s="143"/>
      <c r="I20" s="143"/>
      <c r="J20" s="142" t="s">
        <v>370</v>
      </c>
      <c r="K20" s="142" t="s">
        <v>372</v>
      </c>
      <c r="L20" s="142" t="s">
        <v>373</v>
      </c>
    </row>
    <row r="21" spans="1:12" ht="63">
      <c r="A21" s="142" t="s">
        <v>417</v>
      </c>
      <c r="B21" s="143"/>
      <c r="C21" s="144" t="s">
        <v>379</v>
      </c>
      <c r="D21" s="143"/>
      <c r="E21" s="143"/>
      <c r="F21" s="143"/>
      <c r="G21" s="143"/>
      <c r="H21" s="143"/>
      <c r="I21" s="143"/>
      <c r="J21" s="142" t="s">
        <v>370</v>
      </c>
      <c r="K21" s="142" t="s">
        <v>372</v>
      </c>
      <c r="L21" s="142" t="s">
        <v>377</v>
      </c>
    </row>
    <row r="22" spans="1:12" ht="42">
      <c r="A22" s="142" t="s">
        <v>418</v>
      </c>
      <c r="B22" s="143"/>
      <c r="C22" s="144" t="s">
        <v>379</v>
      </c>
      <c r="D22" s="143"/>
      <c r="E22" s="143"/>
      <c r="F22" s="143"/>
      <c r="G22" s="143"/>
      <c r="H22" s="143"/>
      <c r="I22" s="143"/>
      <c r="J22" s="142" t="s">
        <v>370</v>
      </c>
      <c r="K22" s="142" t="s">
        <v>372</v>
      </c>
      <c r="L22" s="142"/>
    </row>
    <row r="23" spans="1:12" ht="21">
      <c r="A23" s="142" t="s">
        <v>419</v>
      </c>
      <c r="B23" s="143"/>
      <c r="C23" s="144" t="s">
        <v>380</v>
      </c>
      <c r="D23" s="143"/>
      <c r="E23" s="143"/>
      <c r="F23" s="143"/>
      <c r="G23" s="143"/>
      <c r="H23" s="143"/>
      <c r="I23" s="143"/>
      <c r="J23" s="143" t="s">
        <v>382</v>
      </c>
      <c r="K23" s="142" t="s">
        <v>372</v>
      </c>
      <c r="L23" s="142" t="s">
        <v>381</v>
      </c>
    </row>
    <row r="24" ht="14.25">
      <c r="C24" s="102"/>
    </row>
    <row r="25" ht="14.25">
      <c r="C25" s="102"/>
    </row>
    <row r="26" ht="14.25">
      <c r="C26" s="102"/>
    </row>
    <row r="27" ht="14.25">
      <c r="C27" s="102"/>
    </row>
  </sheetData>
  <sheetProtection/>
  <mergeCells count="1">
    <mergeCell ref="A1:L1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="130" zoomScaleNormal="130" zoomScaleSheetLayoutView="115" zoomScalePageLayoutView="0" workbookViewId="0" topLeftCell="A1">
      <selection activeCell="C10" sqref="C10"/>
    </sheetView>
  </sheetViews>
  <sheetFormatPr defaultColWidth="9.33203125" defaultRowHeight="12.75"/>
  <cols>
    <col min="1" max="1" width="142" style="7" customWidth="1"/>
    <col min="2" max="2" width="23.5" style="7" customWidth="1"/>
    <col min="3" max="16384" width="9.33203125" style="7" customWidth="1"/>
  </cols>
  <sheetData>
    <row r="1" spans="1:2" ht="20.25" customHeight="1">
      <c r="A1" s="178" t="s">
        <v>73</v>
      </c>
      <c r="B1" s="178"/>
    </row>
    <row r="2" spans="1:2" ht="12.75" customHeight="1">
      <c r="A2" s="177"/>
      <c r="B2" s="177"/>
    </row>
    <row r="3" spans="1:2" ht="14.25" customHeight="1">
      <c r="A3" s="9" t="s">
        <v>5</v>
      </c>
      <c r="B3" s="9" t="s">
        <v>6</v>
      </c>
    </row>
    <row r="4" spans="1:2" ht="22.5" customHeight="1">
      <c r="A4" s="10" t="s">
        <v>7</v>
      </c>
      <c r="B4" s="10" t="s">
        <v>8</v>
      </c>
    </row>
    <row r="5" spans="1:2" ht="18" customHeight="1">
      <c r="A5" s="11" t="s">
        <v>77</v>
      </c>
      <c r="B5" s="13">
        <v>9928572.5</v>
      </c>
    </row>
    <row r="6" spans="1:2" ht="33.75" customHeight="1">
      <c r="A6" s="12" t="s">
        <v>74</v>
      </c>
      <c r="B6" s="13">
        <v>9928572.5</v>
      </c>
    </row>
    <row r="7" spans="1:2" ht="30" customHeight="1">
      <c r="A7" s="12" t="s">
        <v>75</v>
      </c>
      <c r="B7" s="13">
        <v>0</v>
      </c>
    </row>
    <row r="8" spans="1:2" ht="33.75" customHeight="1">
      <c r="A8" s="12" t="s">
        <v>76</v>
      </c>
      <c r="B8" s="13">
        <v>0</v>
      </c>
    </row>
    <row r="9" spans="1:2" ht="20.25" customHeight="1">
      <c r="A9" s="11" t="s">
        <v>78</v>
      </c>
      <c r="B9" s="13">
        <v>8965535.34</v>
      </c>
    </row>
    <row r="10" spans="1:2" ht="18" customHeight="1">
      <c r="A10" s="12" t="s">
        <v>79</v>
      </c>
      <c r="B10" s="13">
        <v>5197271.51</v>
      </c>
    </row>
  </sheetData>
  <sheetProtection/>
  <mergeCells count="2">
    <mergeCell ref="A2:B2"/>
    <mergeCell ref="A1:B1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115" zoomScaleNormal="115" zoomScaleSheetLayoutView="115" zoomScalePageLayoutView="0" workbookViewId="0" topLeftCell="A1">
      <selection activeCell="B17" sqref="B17"/>
    </sheetView>
  </sheetViews>
  <sheetFormatPr defaultColWidth="9.33203125" defaultRowHeight="12.75"/>
  <cols>
    <col min="2" max="2" width="142" style="0" customWidth="1"/>
    <col min="3" max="3" width="19.5" style="0" customWidth="1"/>
    <col min="4" max="4" width="59" style="0" customWidth="1"/>
  </cols>
  <sheetData>
    <row r="1" ht="14.25">
      <c r="C1" s="21" t="s">
        <v>111</v>
      </c>
    </row>
    <row r="2" spans="1:4" ht="18.75" customHeight="1">
      <c r="A2" s="178" t="s">
        <v>10</v>
      </c>
      <c r="B2" s="178"/>
      <c r="C2" s="178"/>
      <c r="D2" s="179" t="s">
        <v>96</v>
      </c>
    </row>
    <row r="3" spans="1:4" ht="18.75" customHeight="1">
      <c r="A3" s="180" t="s">
        <v>80</v>
      </c>
      <c r="B3" s="180"/>
      <c r="C3" s="180"/>
      <c r="D3" s="179"/>
    </row>
    <row r="4" spans="1:4" ht="21.75" customHeight="1">
      <c r="A4" s="14" t="s">
        <v>95</v>
      </c>
      <c r="B4" s="14" t="s">
        <v>5</v>
      </c>
      <c r="C4" s="9" t="s">
        <v>97</v>
      </c>
      <c r="D4" s="179"/>
    </row>
    <row r="5" spans="1:4" ht="14.25" customHeight="1">
      <c r="A5" s="17">
        <v>1</v>
      </c>
      <c r="B5" s="17">
        <v>2</v>
      </c>
      <c r="C5" s="10">
        <v>3</v>
      </c>
      <c r="D5" s="16"/>
    </row>
    <row r="6" spans="1:4" ht="20.25" customHeight="1">
      <c r="A6" s="17">
        <v>1</v>
      </c>
      <c r="B6" s="15" t="s">
        <v>11</v>
      </c>
      <c r="C6" s="13">
        <v>18799495.44</v>
      </c>
      <c r="D6" s="7"/>
    </row>
    <row r="7" spans="1:4" ht="20.25" customHeight="1">
      <c r="A7" s="17"/>
      <c r="B7" s="15" t="s">
        <v>82</v>
      </c>
      <c r="C7" s="13"/>
      <c r="D7" s="7"/>
    </row>
    <row r="8" spans="1:4" ht="20.25" customHeight="1">
      <c r="A8" s="17" t="s">
        <v>98</v>
      </c>
      <c r="B8" s="19" t="s">
        <v>83</v>
      </c>
      <c r="C8" s="13">
        <v>9928572.5</v>
      </c>
      <c r="D8" s="7"/>
    </row>
    <row r="9" spans="1:4" ht="20.25" customHeight="1">
      <c r="A9" s="17"/>
      <c r="B9" s="19" t="s">
        <v>19</v>
      </c>
      <c r="C9" s="13"/>
      <c r="D9" s="7"/>
    </row>
    <row r="10" spans="1:4" ht="20.25" customHeight="1">
      <c r="A10" s="17" t="s">
        <v>99</v>
      </c>
      <c r="B10" s="20" t="s">
        <v>84</v>
      </c>
      <c r="C10" s="13">
        <v>2650631.32</v>
      </c>
      <c r="D10" s="18"/>
    </row>
    <row r="11" spans="1:4" ht="20.25" customHeight="1">
      <c r="A11" s="17" t="s">
        <v>100</v>
      </c>
      <c r="B11" s="19" t="s">
        <v>85</v>
      </c>
      <c r="C11" s="13">
        <v>5197271.51</v>
      </c>
      <c r="D11" s="7"/>
    </row>
    <row r="12" spans="1:4" ht="20.25" customHeight="1">
      <c r="A12" s="17"/>
      <c r="B12" s="19" t="s">
        <v>19</v>
      </c>
      <c r="C12" s="13"/>
      <c r="D12" s="7"/>
    </row>
    <row r="13" spans="1:4" ht="20.25" customHeight="1">
      <c r="A13" s="17" t="s">
        <v>101</v>
      </c>
      <c r="B13" s="20" t="s">
        <v>84</v>
      </c>
      <c r="C13" s="13">
        <v>218760.55</v>
      </c>
      <c r="D13" s="7"/>
    </row>
    <row r="14" spans="1:4" ht="20.25" customHeight="1">
      <c r="A14" s="17">
        <v>2</v>
      </c>
      <c r="B14" s="15" t="s">
        <v>12</v>
      </c>
      <c r="C14" s="13"/>
      <c r="D14" s="7"/>
    </row>
    <row r="15" spans="1:4" ht="20.25" customHeight="1">
      <c r="A15" s="17"/>
      <c r="B15" s="15" t="s">
        <v>82</v>
      </c>
      <c r="C15" s="13"/>
      <c r="D15" s="7"/>
    </row>
    <row r="16" spans="1:4" ht="20.25" customHeight="1">
      <c r="A16" s="17" t="s">
        <v>102</v>
      </c>
      <c r="B16" s="19" t="s">
        <v>86</v>
      </c>
      <c r="C16" s="13"/>
      <c r="D16" s="7"/>
    </row>
    <row r="17" spans="1:4" ht="20.25" customHeight="1">
      <c r="A17" s="17"/>
      <c r="B17" s="19" t="s">
        <v>19</v>
      </c>
      <c r="C17" s="13"/>
      <c r="D17" s="7"/>
    </row>
    <row r="18" spans="1:4" ht="20.25" customHeight="1">
      <c r="A18" s="17" t="s">
        <v>103</v>
      </c>
      <c r="B18" s="20" t="s">
        <v>87</v>
      </c>
      <c r="C18" s="13"/>
      <c r="D18" s="7"/>
    </row>
    <row r="19" spans="1:4" ht="20.25" customHeight="1">
      <c r="A19" s="17" t="s">
        <v>104</v>
      </c>
      <c r="B19" s="20" t="s">
        <v>88</v>
      </c>
      <c r="C19" s="13"/>
      <c r="D19" s="7"/>
    </row>
    <row r="20" spans="1:4" ht="20.25" customHeight="1">
      <c r="A20" s="17" t="s">
        <v>105</v>
      </c>
      <c r="B20" s="19" t="s">
        <v>89</v>
      </c>
      <c r="C20" s="13"/>
      <c r="D20" s="7"/>
    </row>
    <row r="21" spans="1:4" ht="20.25" customHeight="1">
      <c r="A21" s="17" t="s">
        <v>106</v>
      </c>
      <c r="B21" s="19" t="s">
        <v>90</v>
      </c>
      <c r="C21" s="13"/>
      <c r="D21" s="7"/>
    </row>
    <row r="22" spans="1:4" ht="20.25" customHeight="1">
      <c r="A22" s="17" t="s">
        <v>107</v>
      </c>
      <c r="B22" s="19" t="s">
        <v>91</v>
      </c>
      <c r="C22" s="13"/>
      <c r="D22" s="7"/>
    </row>
    <row r="23" spans="1:4" ht="20.25" customHeight="1">
      <c r="A23" s="17">
        <v>3</v>
      </c>
      <c r="B23" s="15" t="s">
        <v>13</v>
      </c>
      <c r="C23" s="13"/>
      <c r="D23" s="7"/>
    </row>
    <row r="24" spans="1:4" ht="20.25" customHeight="1">
      <c r="A24" s="17"/>
      <c r="B24" s="15" t="s">
        <v>82</v>
      </c>
      <c r="C24" s="13"/>
      <c r="D24" s="7"/>
    </row>
    <row r="25" spans="1:4" ht="20.25" customHeight="1">
      <c r="A25" s="17" t="s">
        <v>108</v>
      </c>
      <c r="B25" s="19" t="s">
        <v>92</v>
      </c>
      <c r="C25" s="13"/>
      <c r="D25" s="7"/>
    </row>
    <row r="26" spans="1:4" ht="20.25" customHeight="1">
      <c r="A26" s="17" t="s">
        <v>109</v>
      </c>
      <c r="B26" s="19" t="s">
        <v>93</v>
      </c>
      <c r="C26" s="13"/>
      <c r="D26" s="7"/>
    </row>
    <row r="27" spans="1:4" ht="20.25" customHeight="1">
      <c r="A27" s="17"/>
      <c r="B27" s="20" t="s">
        <v>19</v>
      </c>
      <c r="C27" s="13"/>
      <c r="D27" s="7"/>
    </row>
    <row r="28" spans="1:4" ht="20.25" customHeight="1">
      <c r="A28" s="17" t="s">
        <v>110</v>
      </c>
      <c r="B28" s="20" t="s">
        <v>94</v>
      </c>
      <c r="C28" s="13"/>
      <c r="D28" s="7"/>
    </row>
  </sheetData>
  <sheetProtection/>
  <mergeCells count="3">
    <mergeCell ref="D2:D4"/>
    <mergeCell ref="A2:C2"/>
    <mergeCell ref="A3:C3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115" zoomScaleNormal="115" zoomScaleSheetLayoutView="115" zoomScalePageLayoutView="0" workbookViewId="0" topLeftCell="A1">
      <selection activeCell="E8" sqref="E8"/>
    </sheetView>
  </sheetViews>
  <sheetFormatPr defaultColWidth="9.33203125" defaultRowHeight="12.75"/>
  <cols>
    <col min="1" max="1" width="36.5" style="23" customWidth="1"/>
    <col min="2" max="2" width="11.16015625" style="23" customWidth="1"/>
    <col min="3" max="3" width="11.83203125" style="23" customWidth="1"/>
    <col min="4" max="5" width="19.5" style="23" customWidth="1"/>
    <col min="6" max="6" width="15.83203125" style="23" customWidth="1"/>
    <col min="7" max="8" width="17.66015625" style="23" customWidth="1"/>
    <col min="9" max="9" width="22.16015625" style="23" customWidth="1"/>
    <col min="10" max="10" width="24.16015625" style="23" customWidth="1"/>
    <col min="11" max="16384" width="9.33203125" style="23" customWidth="1"/>
  </cols>
  <sheetData>
    <row r="1" spans="1:9" ht="21.75" customHeight="1">
      <c r="A1" s="22" t="s">
        <v>0</v>
      </c>
      <c r="I1" s="24" t="s">
        <v>112</v>
      </c>
    </row>
    <row r="2" spans="1:10" ht="36" customHeight="1">
      <c r="A2" s="181" t="s">
        <v>461</v>
      </c>
      <c r="B2" s="181"/>
      <c r="C2" s="181"/>
      <c r="D2" s="181"/>
      <c r="E2" s="181"/>
      <c r="F2" s="181"/>
      <c r="G2" s="181"/>
      <c r="H2" s="181"/>
      <c r="I2" s="181"/>
      <c r="J2" s="37" t="s">
        <v>160</v>
      </c>
    </row>
    <row r="3" spans="1:9" ht="24" customHeight="1">
      <c r="A3" s="182" t="s">
        <v>14</v>
      </c>
      <c r="B3" s="182" t="s">
        <v>15</v>
      </c>
      <c r="C3" s="182" t="s">
        <v>16</v>
      </c>
      <c r="D3" s="182" t="s">
        <v>17</v>
      </c>
      <c r="E3" s="182"/>
      <c r="F3" s="182"/>
      <c r="G3" s="182"/>
      <c r="H3" s="182"/>
      <c r="I3" s="182"/>
    </row>
    <row r="4" spans="1:9" ht="19.5" customHeight="1">
      <c r="A4" s="183" t="s">
        <v>0</v>
      </c>
      <c r="B4" s="183" t="s">
        <v>0</v>
      </c>
      <c r="C4" s="183" t="s">
        <v>0</v>
      </c>
      <c r="D4" s="182" t="s">
        <v>18</v>
      </c>
      <c r="E4" s="182" t="s">
        <v>19</v>
      </c>
      <c r="F4" s="182"/>
      <c r="G4" s="182"/>
      <c r="H4" s="182"/>
      <c r="I4" s="182"/>
    </row>
    <row r="5" spans="1:9" ht="96" customHeight="1">
      <c r="A5" s="183" t="s">
        <v>0</v>
      </c>
      <c r="B5" s="183" t="s">
        <v>0</v>
      </c>
      <c r="C5" s="183" t="s">
        <v>0</v>
      </c>
      <c r="D5" s="183" t="s">
        <v>0</v>
      </c>
      <c r="E5" s="111" t="s">
        <v>20</v>
      </c>
      <c r="F5" s="111" t="s">
        <v>21</v>
      </c>
      <c r="G5" s="111" t="s">
        <v>22</v>
      </c>
      <c r="H5" s="111" t="s">
        <v>23</v>
      </c>
      <c r="I5" s="111" t="s">
        <v>24</v>
      </c>
    </row>
    <row r="6" spans="1:9" ht="20.25" customHeight="1">
      <c r="A6" s="111" t="s">
        <v>25</v>
      </c>
      <c r="B6" s="111" t="s">
        <v>26</v>
      </c>
      <c r="C6" s="111" t="s">
        <v>27</v>
      </c>
      <c r="D6" s="111" t="s">
        <v>28</v>
      </c>
      <c r="E6" s="111" t="s">
        <v>29</v>
      </c>
      <c r="F6" s="111" t="s">
        <v>30</v>
      </c>
      <c r="G6" s="111">
        <v>7</v>
      </c>
      <c r="H6" s="111" t="s">
        <v>32</v>
      </c>
      <c r="I6" s="111" t="s">
        <v>33</v>
      </c>
    </row>
    <row r="7" spans="1:9" ht="21" customHeight="1">
      <c r="A7" s="28" t="s">
        <v>34</v>
      </c>
      <c r="B7" s="112" t="s">
        <v>35</v>
      </c>
      <c r="C7" s="111" t="s">
        <v>36</v>
      </c>
      <c r="D7" s="28">
        <f>E7+F7+I7</f>
        <v>29018692</v>
      </c>
      <c r="E7" s="28">
        <f>E10</f>
        <v>26289492</v>
      </c>
      <c r="F7" s="28">
        <f>F10</f>
        <v>0</v>
      </c>
      <c r="G7" s="28"/>
      <c r="H7" s="28"/>
      <c r="I7" s="28">
        <f>I9+I13+I10+I14</f>
        <v>2729200</v>
      </c>
    </row>
    <row r="8" spans="1:9" ht="21" customHeight="1">
      <c r="A8" s="11" t="s">
        <v>37</v>
      </c>
      <c r="B8" s="111" t="s">
        <v>38</v>
      </c>
      <c r="C8" s="111" t="s">
        <v>0</v>
      </c>
      <c r="D8" s="11"/>
      <c r="E8" s="111" t="s">
        <v>36</v>
      </c>
      <c r="F8" s="111" t="s">
        <v>36</v>
      </c>
      <c r="G8" s="111" t="s">
        <v>36</v>
      </c>
      <c r="H8" s="111" t="s">
        <v>36</v>
      </c>
      <c r="I8" s="11"/>
    </row>
    <row r="9" spans="1:9" ht="21" customHeight="1">
      <c r="A9" s="11" t="s">
        <v>521</v>
      </c>
      <c r="B9" s="111" t="s">
        <v>40</v>
      </c>
      <c r="C9" s="111"/>
      <c r="D9" s="11"/>
      <c r="E9" s="11"/>
      <c r="F9" s="111" t="s">
        <v>36</v>
      </c>
      <c r="G9" s="111" t="s">
        <v>36</v>
      </c>
      <c r="H9" s="11"/>
      <c r="I9" s="11"/>
    </row>
    <row r="10" spans="1:9" ht="34.5" customHeight="1">
      <c r="A10" s="11" t="s">
        <v>39</v>
      </c>
      <c r="B10" s="111" t="s">
        <v>41</v>
      </c>
      <c r="C10" s="111">
        <v>130</v>
      </c>
      <c r="D10" s="11">
        <f>E10+I10+F10</f>
        <v>29018692</v>
      </c>
      <c r="E10" s="111">
        <v>26289492</v>
      </c>
      <c r="F10" s="111">
        <v>0</v>
      </c>
      <c r="G10" s="111" t="s">
        <v>36</v>
      </c>
      <c r="H10" s="111" t="s">
        <v>36</v>
      </c>
      <c r="I10" s="11">
        <v>2729200</v>
      </c>
    </row>
    <row r="11" spans="1:9" ht="78" customHeight="1">
      <c r="A11" s="11" t="s">
        <v>42</v>
      </c>
      <c r="B11" s="111" t="s">
        <v>43</v>
      </c>
      <c r="C11" s="111" t="s">
        <v>0</v>
      </c>
      <c r="D11" s="11"/>
      <c r="E11" s="111" t="s">
        <v>36</v>
      </c>
      <c r="F11" s="111" t="s">
        <v>36</v>
      </c>
      <c r="G11" s="111" t="s">
        <v>36</v>
      </c>
      <c r="H11" s="111" t="s">
        <v>36</v>
      </c>
      <c r="I11" s="11"/>
    </row>
    <row r="12" spans="1:9" ht="32.25" customHeight="1">
      <c r="A12" s="11" t="s">
        <v>44</v>
      </c>
      <c r="B12" s="111" t="s">
        <v>45</v>
      </c>
      <c r="C12" s="111" t="s">
        <v>0</v>
      </c>
      <c r="D12" s="11"/>
      <c r="E12" s="111" t="s">
        <v>36</v>
      </c>
      <c r="F12" s="11"/>
      <c r="G12" s="11"/>
      <c r="H12" s="111" t="s">
        <v>36</v>
      </c>
      <c r="I12" s="111" t="s">
        <v>36</v>
      </c>
    </row>
    <row r="13" spans="1:9" ht="21" customHeight="1">
      <c r="A13" s="11" t="s">
        <v>46</v>
      </c>
      <c r="B13" s="111" t="s">
        <v>47</v>
      </c>
      <c r="C13" s="111">
        <v>180</v>
      </c>
      <c r="D13" s="11">
        <f>F13+I13</f>
        <v>0</v>
      </c>
      <c r="E13" s="111" t="s">
        <v>36</v>
      </c>
      <c r="F13" s="111"/>
      <c r="G13" s="111" t="s">
        <v>36</v>
      </c>
      <c r="H13" s="111" t="s">
        <v>36</v>
      </c>
      <c r="I13" s="11"/>
    </row>
    <row r="14" spans="1:9" ht="21" customHeight="1">
      <c r="A14" s="11" t="s">
        <v>533</v>
      </c>
      <c r="B14" s="111">
        <v>440</v>
      </c>
      <c r="C14" s="111" t="s">
        <v>113</v>
      </c>
      <c r="D14" s="11">
        <f>I14</f>
        <v>0</v>
      </c>
      <c r="E14" s="111" t="s">
        <v>36</v>
      </c>
      <c r="F14" s="111" t="s">
        <v>36</v>
      </c>
      <c r="G14" s="111" t="s">
        <v>36</v>
      </c>
      <c r="H14" s="111" t="s">
        <v>36</v>
      </c>
      <c r="I14" s="11"/>
    </row>
    <row r="15" spans="1:9" ht="22.5" customHeight="1">
      <c r="A15" s="28" t="s">
        <v>50</v>
      </c>
      <c r="B15" s="112" t="s">
        <v>51</v>
      </c>
      <c r="C15" s="111" t="s">
        <v>36</v>
      </c>
      <c r="D15" s="150">
        <f>E15+F15+I15</f>
        <v>29018692</v>
      </c>
      <c r="E15" s="150">
        <f>E170+E20+E22+E24+E30+E17+E39+E23+E21</f>
        <v>26289492</v>
      </c>
      <c r="F15" s="150">
        <f>F170+F20+F22+F24+F30</f>
        <v>0</v>
      </c>
      <c r="G15" s="150">
        <f>G170+G20+G22+G24+G30</f>
        <v>0</v>
      </c>
      <c r="H15" s="150">
        <f>H170+H20+H22+H24+H30</f>
        <v>0</v>
      </c>
      <c r="I15" s="150">
        <f>I170+I22+I24+I30+I16</f>
        <v>2729200</v>
      </c>
    </row>
    <row r="16" spans="1:9" ht="25.5" customHeight="1">
      <c r="A16" s="12" t="s">
        <v>115</v>
      </c>
      <c r="B16" s="111">
        <v>210</v>
      </c>
      <c r="C16" s="111">
        <v>0</v>
      </c>
      <c r="D16" s="150">
        <f aca="true" t="shared" si="0" ref="D16:D46">E16+F16+I16</f>
        <v>21772565.53</v>
      </c>
      <c r="E16" s="28">
        <f>E17+E20+E22</f>
        <v>20511438.6</v>
      </c>
      <c r="F16" s="11"/>
      <c r="G16" s="11"/>
      <c r="H16" s="11"/>
      <c r="I16" s="11">
        <f>I17</f>
        <v>1261126.93</v>
      </c>
    </row>
    <row r="17" spans="1:9" ht="49.5" customHeight="1">
      <c r="A17" s="26" t="s">
        <v>114</v>
      </c>
      <c r="B17" s="111">
        <v>211</v>
      </c>
      <c r="C17" s="111">
        <v>0</v>
      </c>
      <c r="D17" s="150">
        <f t="shared" si="0"/>
        <v>21771265.53</v>
      </c>
      <c r="E17" s="11">
        <f>E19+E18</f>
        <v>20510138.6</v>
      </c>
      <c r="F17" s="11">
        <f>F18+F19</f>
        <v>0</v>
      </c>
      <c r="G17" s="11"/>
      <c r="H17" s="11"/>
      <c r="I17" s="11">
        <f>I18+I19</f>
        <v>1261126.93</v>
      </c>
    </row>
    <row r="18" spans="1:9" ht="24.75" customHeight="1">
      <c r="A18" s="27" t="s">
        <v>123</v>
      </c>
      <c r="B18" s="111" t="s">
        <v>124</v>
      </c>
      <c r="C18" s="111">
        <v>111</v>
      </c>
      <c r="D18" s="150">
        <f t="shared" si="0"/>
        <v>16751091.8</v>
      </c>
      <c r="E18" s="11">
        <v>15779700.92</v>
      </c>
      <c r="F18" s="11"/>
      <c r="G18" s="11"/>
      <c r="H18" s="11"/>
      <c r="I18" s="11">
        <v>971390.88</v>
      </c>
    </row>
    <row r="19" spans="1:9" ht="136.5" customHeight="1">
      <c r="A19" s="27" t="s">
        <v>125</v>
      </c>
      <c r="B19" s="111" t="s">
        <v>126</v>
      </c>
      <c r="C19" s="111">
        <v>119</v>
      </c>
      <c r="D19" s="150">
        <f t="shared" si="0"/>
        <v>5020173.7299999995</v>
      </c>
      <c r="E19" s="11">
        <v>4730437.68</v>
      </c>
      <c r="F19" s="11"/>
      <c r="G19" s="11"/>
      <c r="H19" s="11"/>
      <c r="I19" s="11">
        <v>289736.05</v>
      </c>
    </row>
    <row r="20" spans="1:9" ht="49.5" customHeight="1">
      <c r="A20" s="26" t="s">
        <v>524</v>
      </c>
      <c r="B20" s="111">
        <v>212</v>
      </c>
      <c r="C20" s="111">
        <v>112</v>
      </c>
      <c r="D20" s="150">
        <f t="shared" si="0"/>
        <v>1300</v>
      </c>
      <c r="E20" s="11">
        <v>1300</v>
      </c>
      <c r="F20" s="11"/>
      <c r="G20" s="11"/>
      <c r="H20" s="11"/>
      <c r="I20" s="11"/>
    </row>
    <row r="21" spans="1:9" ht="49.5" customHeight="1">
      <c r="A21" s="26" t="s">
        <v>541</v>
      </c>
      <c r="B21" s="162">
        <v>296</v>
      </c>
      <c r="C21" s="162">
        <v>112</v>
      </c>
      <c r="D21" s="150">
        <f>E21+F21+I21</f>
        <v>0</v>
      </c>
      <c r="E21" s="11"/>
      <c r="F21" s="11"/>
      <c r="G21" s="11"/>
      <c r="H21" s="11"/>
      <c r="I21" s="11"/>
    </row>
    <row r="22" spans="1:9" ht="43.5" customHeight="1">
      <c r="A22" s="26" t="s">
        <v>540</v>
      </c>
      <c r="B22" s="111">
        <v>213</v>
      </c>
      <c r="C22" s="111">
        <v>112</v>
      </c>
      <c r="D22" s="150">
        <f t="shared" si="0"/>
        <v>0</v>
      </c>
      <c r="E22" s="11"/>
      <c r="F22" s="11"/>
      <c r="G22" s="11"/>
      <c r="H22" s="11"/>
      <c r="I22" s="11"/>
    </row>
    <row r="23" spans="1:9" ht="36" customHeight="1">
      <c r="A23" s="12" t="s">
        <v>116</v>
      </c>
      <c r="B23" s="111">
        <v>220</v>
      </c>
      <c r="C23" s="111">
        <v>262</v>
      </c>
      <c r="D23" s="150">
        <f t="shared" si="0"/>
        <v>8750</v>
      </c>
      <c r="E23" s="11">
        <v>8750</v>
      </c>
      <c r="F23" s="11"/>
      <c r="G23" s="11"/>
      <c r="H23" s="11"/>
      <c r="I23" s="11"/>
    </row>
    <row r="24" spans="1:9" ht="36" customHeight="1">
      <c r="A24" s="12" t="s">
        <v>117</v>
      </c>
      <c r="B24" s="111">
        <v>230</v>
      </c>
      <c r="C24" s="111">
        <v>850</v>
      </c>
      <c r="D24" s="150">
        <f t="shared" si="0"/>
        <v>860665</v>
      </c>
      <c r="E24" s="28">
        <f>E26+E27</f>
        <v>860665</v>
      </c>
      <c r="F24" s="11"/>
      <c r="G24" s="11"/>
      <c r="H24" s="11"/>
      <c r="I24" s="28">
        <f>I27</f>
        <v>0</v>
      </c>
    </row>
    <row r="25" spans="1:9" ht="30" customHeight="1">
      <c r="A25" s="26" t="s">
        <v>127</v>
      </c>
      <c r="B25" s="111">
        <v>231</v>
      </c>
      <c r="C25" s="111"/>
      <c r="D25" s="150">
        <f t="shared" si="0"/>
        <v>0</v>
      </c>
      <c r="E25" s="11"/>
      <c r="F25" s="11"/>
      <c r="G25" s="11"/>
      <c r="H25" s="11"/>
      <c r="I25" s="11"/>
    </row>
    <row r="26" spans="1:9" ht="20.25" customHeight="1">
      <c r="A26" s="26" t="s">
        <v>128</v>
      </c>
      <c r="B26" s="111">
        <v>232</v>
      </c>
      <c r="C26" s="111">
        <v>851</v>
      </c>
      <c r="D26" s="150">
        <f t="shared" si="0"/>
        <v>829373</v>
      </c>
      <c r="E26" s="11">
        <v>829373</v>
      </c>
      <c r="F26" s="11"/>
      <c r="G26" s="11"/>
      <c r="H26" s="11"/>
      <c r="I26" s="11">
        <v>0</v>
      </c>
    </row>
    <row r="27" spans="1:9" ht="20.25" customHeight="1">
      <c r="A27" s="26" t="s">
        <v>129</v>
      </c>
      <c r="B27" s="111">
        <v>233</v>
      </c>
      <c r="C27" s="151">
        <v>852</v>
      </c>
      <c r="D27" s="150">
        <f t="shared" si="0"/>
        <v>31292</v>
      </c>
      <c r="E27" s="11">
        <v>31292</v>
      </c>
      <c r="F27" s="11"/>
      <c r="G27" s="11"/>
      <c r="H27" s="11"/>
      <c r="I27" s="11">
        <v>0</v>
      </c>
    </row>
    <row r="28" spans="1:9" ht="39" customHeight="1">
      <c r="A28" s="12" t="s">
        <v>118</v>
      </c>
      <c r="B28" s="111">
        <v>240</v>
      </c>
      <c r="C28" s="111"/>
      <c r="D28" s="150">
        <f t="shared" si="0"/>
        <v>0</v>
      </c>
      <c r="E28" s="11"/>
      <c r="F28" s="11"/>
      <c r="G28" s="11"/>
      <c r="H28" s="11"/>
      <c r="I28" s="11"/>
    </row>
    <row r="29" spans="1:9" ht="48.75" customHeight="1">
      <c r="A29" s="12" t="s">
        <v>119</v>
      </c>
      <c r="B29" s="111">
        <v>250</v>
      </c>
      <c r="C29" s="111"/>
      <c r="D29" s="150">
        <f t="shared" si="0"/>
        <v>0</v>
      </c>
      <c r="E29" s="11"/>
      <c r="F29" s="11"/>
      <c r="G29" s="11"/>
      <c r="H29" s="11"/>
      <c r="I29" s="11"/>
    </row>
    <row r="30" spans="1:9" ht="34.5" customHeight="1">
      <c r="A30" s="12" t="s">
        <v>120</v>
      </c>
      <c r="B30" s="111">
        <v>260</v>
      </c>
      <c r="C30" s="111" t="s">
        <v>36</v>
      </c>
      <c r="D30" s="150">
        <f t="shared" si="0"/>
        <v>6376711.470000001</v>
      </c>
      <c r="E30" s="28">
        <f>E31+E33+E35+E36+E37+E38</f>
        <v>4908638.4</v>
      </c>
      <c r="F30" s="28">
        <f>F38+F35</f>
        <v>0</v>
      </c>
      <c r="G30" s="28"/>
      <c r="H30" s="28"/>
      <c r="I30" s="28">
        <f>I31+I32+I33+I34+I35+I36+I37+I38</f>
        <v>1468073.07</v>
      </c>
    </row>
    <row r="31" spans="1:9" ht="26.25" customHeight="1">
      <c r="A31" s="26" t="s">
        <v>130</v>
      </c>
      <c r="B31" s="111">
        <v>261</v>
      </c>
      <c r="C31" s="111">
        <v>244</v>
      </c>
      <c r="D31" s="150">
        <f t="shared" si="0"/>
        <v>85200</v>
      </c>
      <c r="E31" s="11">
        <v>78000</v>
      </c>
      <c r="F31" s="11"/>
      <c r="G31" s="11"/>
      <c r="H31" s="11"/>
      <c r="I31" s="11">
        <v>7200</v>
      </c>
    </row>
    <row r="32" spans="1:9" ht="26.25" customHeight="1">
      <c r="A32" s="26" t="s">
        <v>131</v>
      </c>
      <c r="B32" s="111">
        <v>262</v>
      </c>
      <c r="C32" s="111">
        <v>212</v>
      </c>
      <c r="D32" s="150">
        <f t="shared" si="0"/>
        <v>1000</v>
      </c>
      <c r="E32" s="11"/>
      <c r="F32" s="11"/>
      <c r="G32" s="11"/>
      <c r="H32" s="11"/>
      <c r="I32" s="11">
        <v>1000</v>
      </c>
    </row>
    <row r="33" spans="1:9" ht="26.25" customHeight="1">
      <c r="A33" s="26" t="s">
        <v>132</v>
      </c>
      <c r="B33" s="111">
        <v>263</v>
      </c>
      <c r="C33" s="111">
        <v>244</v>
      </c>
      <c r="D33" s="150">
        <f t="shared" si="0"/>
        <v>2139012.73</v>
      </c>
      <c r="E33" s="11">
        <v>2139012.73</v>
      </c>
      <c r="F33" s="11"/>
      <c r="G33" s="11"/>
      <c r="H33" s="11"/>
      <c r="I33" s="11">
        <v>0</v>
      </c>
    </row>
    <row r="34" spans="1:9" ht="26.25" customHeight="1">
      <c r="A34" s="26" t="s">
        <v>133</v>
      </c>
      <c r="B34" s="111">
        <v>264</v>
      </c>
      <c r="C34" s="111"/>
      <c r="D34" s="150">
        <f t="shared" si="0"/>
        <v>0</v>
      </c>
      <c r="E34" s="11"/>
      <c r="F34" s="11"/>
      <c r="G34" s="11"/>
      <c r="H34" s="11"/>
      <c r="I34" s="11">
        <v>0</v>
      </c>
    </row>
    <row r="35" spans="1:9" ht="33.75" customHeight="1">
      <c r="A35" s="26" t="s">
        <v>134</v>
      </c>
      <c r="B35" s="111">
        <v>265</v>
      </c>
      <c r="C35" s="111">
        <v>244</v>
      </c>
      <c r="D35" s="150">
        <f>E35+F35+I35</f>
        <v>1139247.79</v>
      </c>
      <c r="E35" s="11">
        <v>1107957.79</v>
      </c>
      <c r="F35" s="11">
        <v>0</v>
      </c>
      <c r="G35" s="11"/>
      <c r="H35" s="11"/>
      <c r="I35" s="11">
        <v>31290</v>
      </c>
    </row>
    <row r="36" spans="1:9" ht="26.25" customHeight="1">
      <c r="A36" s="26" t="s">
        <v>135</v>
      </c>
      <c r="B36" s="111">
        <v>266</v>
      </c>
      <c r="C36" s="111">
        <v>244</v>
      </c>
      <c r="D36" s="150">
        <f t="shared" si="0"/>
        <v>278693.38</v>
      </c>
      <c r="E36" s="11">
        <v>209289.38</v>
      </c>
      <c r="F36" s="11"/>
      <c r="G36" s="11"/>
      <c r="H36" s="11"/>
      <c r="I36" s="11">
        <v>69404</v>
      </c>
    </row>
    <row r="37" spans="1:9" ht="33.75" customHeight="1">
      <c r="A37" s="26" t="s">
        <v>136</v>
      </c>
      <c r="B37" s="111">
        <v>267</v>
      </c>
      <c r="C37" s="111">
        <v>244</v>
      </c>
      <c r="D37" s="150">
        <f t="shared" si="0"/>
        <v>270000</v>
      </c>
      <c r="E37" s="11">
        <v>270000</v>
      </c>
      <c r="F37" s="11"/>
      <c r="G37" s="11"/>
      <c r="H37" s="11"/>
      <c r="I37" s="11">
        <v>0</v>
      </c>
    </row>
    <row r="38" spans="1:9" ht="34.5" customHeight="1">
      <c r="A38" s="26" t="s">
        <v>137</v>
      </c>
      <c r="B38" s="111">
        <v>268</v>
      </c>
      <c r="C38" s="111">
        <v>244</v>
      </c>
      <c r="D38" s="150">
        <f t="shared" si="0"/>
        <v>2463557.5700000003</v>
      </c>
      <c r="E38" s="11">
        <v>1104378.5</v>
      </c>
      <c r="F38" s="11">
        <v>0</v>
      </c>
      <c r="G38" s="11"/>
      <c r="H38" s="11"/>
      <c r="I38" s="11">
        <v>1359179.07</v>
      </c>
    </row>
    <row r="39" spans="1:9" ht="38.25" customHeight="1">
      <c r="A39" s="28" t="s">
        <v>138</v>
      </c>
      <c r="B39" s="112">
        <v>300</v>
      </c>
      <c r="C39" s="111">
        <v>0</v>
      </c>
      <c r="D39" s="150">
        <f>D41</f>
        <v>0</v>
      </c>
      <c r="E39" s="28">
        <f>E41</f>
        <v>0</v>
      </c>
      <c r="F39" s="11"/>
      <c r="G39" s="11"/>
      <c r="H39" s="11"/>
      <c r="I39" s="11">
        <v>0</v>
      </c>
    </row>
    <row r="40" spans="1:9" ht="20.25" customHeight="1">
      <c r="A40" s="25" t="s">
        <v>139</v>
      </c>
      <c r="B40" s="111">
        <v>310</v>
      </c>
      <c r="C40" s="111">
        <v>0</v>
      </c>
      <c r="D40" s="150">
        <f t="shared" si="0"/>
        <v>0</v>
      </c>
      <c r="E40" s="11"/>
      <c r="F40" s="11"/>
      <c r="G40" s="11"/>
      <c r="H40" s="11"/>
      <c r="I40" s="11">
        <v>0</v>
      </c>
    </row>
    <row r="41" spans="1:9" ht="20.25" customHeight="1">
      <c r="A41" s="25" t="s">
        <v>140</v>
      </c>
      <c r="B41" s="111">
        <v>320</v>
      </c>
      <c r="C41" s="111"/>
      <c r="D41" s="150">
        <f t="shared" si="0"/>
        <v>0</v>
      </c>
      <c r="E41" s="11"/>
      <c r="F41" s="11"/>
      <c r="G41" s="11"/>
      <c r="H41" s="11"/>
      <c r="I41" s="11">
        <v>0</v>
      </c>
    </row>
    <row r="42" spans="1:9" ht="32.25" customHeight="1">
      <c r="A42" s="28" t="s">
        <v>143</v>
      </c>
      <c r="B42" s="112">
        <v>400</v>
      </c>
      <c r="C42" s="111">
        <v>0</v>
      </c>
      <c r="D42" s="150">
        <f t="shared" si="0"/>
        <v>0</v>
      </c>
      <c r="E42" s="11"/>
      <c r="F42" s="11"/>
      <c r="G42" s="11"/>
      <c r="H42" s="11"/>
      <c r="I42" s="11">
        <v>0</v>
      </c>
    </row>
    <row r="43" spans="1:9" ht="21.75" customHeight="1">
      <c r="A43" s="25" t="s">
        <v>141</v>
      </c>
      <c r="B43" s="111">
        <v>410</v>
      </c>
      <c r="C43" s="111">
        <v>0</v>
      </c>
      <c r="D43" s="150">
        <f t="shared" si="0"/>
        <v>0</v>
      </c>
      <c r="E43" s="11"/>
      <c r="F43" s="11"/>
      <c r="G43" s="11"/>
      <c r="H43" s="11"/>
      <c r="I43" s="11">
        <v>0</v>
      </c>
    </row>
    <row r="44" spans="1:9" ht="21.75" customHeight="1">
      <c r="A44" s="25" t="s">
        <v>142</v>
      </c>
      <c r="B44" s="111">
        <v>420</v>
      </c>
      <c r="C44" s="111">
        <v>0</v>
      </c>
      <c r="D44" s="150">
        <f t="shared" si="0"/>
        <v>0</v>
      </c>
      <c r="E44" s="11"/>
      <c r="F44" s="11"/>
      <c r="G44" s="11"/>
      <c r="H44" s="11"/>
      <c r="I44" s="11">
        <v>0</v>
      </c>
    </row>
    <row r="45" spans="1:9" ht="23.25" customHeight="1">
      <c r="A45" s="28" t="s">
        <v>144</v>
      </c>
      <c r="B45" s="112">
        <v>500</v>
      </c>
      <c r="C45" s="111">
        <v>0</v>
      </c>
      <c r="D45" s="150">
        <f t="shared" si="0"/>
        <v>0</v>
      </c>
      <c r="E45" s="11"/>
      <c r="F45" s="11"/>
      <c r="G45" s="11"/>
      <c r="H45" s="11"/>
      <c r="I45" s="11">
        <v>0</v>
      </c>
    </row>
    <row r="46" spans="1:9" ht="23.25" customHeight="1">
      <c r="A46" s="28" t="s">
        <v>53</v>
      </c>
      <c r="B46" s="112">
        <v>600</v>
      </c>
      <c r="C46" s="111">
        <v>0</v>
      </c>
      <c r="D46" s="150">
        <f t="shared" si="0"/>
        <v>0</v>
      </c>
      <c r="E46" s="11"/>
      <c r="F46" s="11"/>
      <c r="G46" s="11"/>
      <c r="H46" s="11"/>
      <c r="I46" s="11">
        <v>0</v>
      </c>
    </row>
  </sheetData>
  <sheetProtection/>
  <autoFilter ref="A6:I6"/>
  <mergeCells count="7"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115" zoomScaleNormal="115" zoomScaleSheetLayoutView="115" zoomScalePageLayoutView="0" workbookViewId="0" topLeftCell="A1">
      <selection activeCell="E39" sqref="E39"/>
    </sheetView>
  </sheetViews>
  <sheetFormatPr defaultColWidth="9.33203125" defaultRowHeight="12.75"/>
  <cols>
    <col min="1" max="1" width="36.5" style="23" customWidth="1"/>
    <col min="2" max="2" width="11.16015625" style="23" customWidth="1"/>
    <col min="3" max="3" width="16.16015625" style="23" customWidth="1"/>
    <col min="4" max="4" width="17" style="23" customWidth="1"/>
    <col min="5" max="5" width="19.5" style="23" customWidth="1"/>
    <col min="6" max="6" width="15" style="23" customWidth="1"/>
    <col min="7" max="8" width="17.66015625" style="23" customWidth="1"/>
    <col min="9" max="9" width="22.16015625" style="23" customWidth="1"/>
    <col min="10" max="10" width="24.16015625" style="23" customWidth="1"/>
    <col min="11" max="16384" width="9.33203125" style="23" customWidth="1"/>
  </cols>
  <sheetData>
    <row r="1" spans="1:9" ht="21.75" customHeight="1">
      <c r="A1" s="22" t="s">
        <v>0</v>
      </c>
      <c r="I1" s="24" t="s">
        <v>112</v>
      </c>
    </row>
    <row r="2" spans="1:10" ht="36" customHeight="1">
      <c r="A2" s="181" t="s">
        <v>494</v>
      </c>
      <c r="B2" s="181"/>
      <c r="C2" s="181"/>
      <c r="D2" s="181"/>
      <c r="E2" s="181"/>
      <c r="F2" s="181"/>
      <c r="G2" s="181"/>
      <c r="H2" s="181"/>
      <c r="I2" s="181"/>
      <c r="J2" s="37" t="s">
        <v>160</v>
      </c>
    </row>
    <row r="3" spans="1:9" ht="24" customHeight="1">
      <c r="A3" s="182" t="s">
        <v>14</v>
      </c>
      <c r="B3" s="182" t="s">
        <v>15</v>
      </c>
      <c r="C3" s="182" t="s">
        <v>16</v>
      </c>
      <c r="D3" s="182" t="s">
        <v>17</v>
      </c>
      <c r="E3" s="182"/>
      <c r="F3" s="182"/>
      <c r="G3" s="182"/>
      <c r="H3" s="182"/>
      <c r="I3" s="182"/>
    </row>
    <row r="4" spans="1:9" ht="19.5" customHeight="1">
      <c r="A4" s="183" t="s">
        <v>0</v>
      </c>
      <c r="B4" s="183" t="s">
        <v>0</v>
      </c>
      <c r="C4" s="183" t="s">
        <v>0</v>
      </c>
      <c r="D4" s="182" t="s">
        <v>18</v>
      </c>
      <c r="E4" s="182" t="s">
        <v>19</v>
      </c>
      <c r="F4" s="182"/>
      <c r="G4" s="182"/>
      <c r="H4" s="182"/>
      <c r="I4" s="182"/>
    </row>
    <row r="5" spans="1:9" ht="96" customHeight="1">
      <c r="A5" s="183" t="s">
        <v>0</v>
      </c>
      <c r="B5" s="183" t="s">
        <v>0</v>
      </c>
      <c r="C5" s="183" t="s">
        <v>0</v>
      </c>
      <c r="D5" s="183" t="s">
        <v>0</v>
      </c>
      <c r="E5" s="136" t="s">
        <v>20</v>
      </c>
      <c r="F5" s="136" t="s">
        <v>21</v>
      </c>
      <c r="G5" s="136" t="s">
        <v>22</v>
      </c>
      <c r="H5" s="136" t="s">
        <v>23</v>
      </c>
      <c r="I5" s="136" t="s">
        <v>24</v>
      </c>
    </row>
    <row r="6" spans="1:9" ht="20.25" customHeight="1">
      <c r="A6" s="136" t="s">
        <v>25</v>
      </c>
      <c r="B6" s="136" t="s">
        <v>26</v>
      </c>
      <c r="C6" s="136" t="s">
        <v>27</v>
      </c>
      <c r="D6" s="136" t="s">
        <v>28</v>
      </c>
      <c r="E6" s="136" t="s">
        <v>29</v>
      </c>
      <c r="F6" s="136" t="s">
        <v>30</v>
      </c>
      <c r="G6" s="136">
        <v>7</v>
      </c>
      <c r="H6" s="136" t="s">
        <v>32</v>
      </c>
      <c r="I6" s="136" t="s">
        <v>33</v>
      </c>
    </row>
    <row r="7" spans="1:9" ht="21" customHeight="1">
      <c r="A7" s="28" t="s">
        <v>34</v>
      </c>
      <c r="B7" s="137" t="s">
        <v>35</v>
      </c>
      <c r="C7" s="136" t="s">
        <v>36</v>
      </c>
      <c r="D7" s="28">
        <f>E7+I7</f>
        <v>27742280.56</v>
      </c>
      <c r="E7" s="28">
        <f>E10</f>
        <v>25315520.56</v>
      </c>
      <c r="F7" s="28"/>
      <c r="G7" s="28"/>
      <c r="H7" s="28"/>
      <c r="I7" s="28">
        <f>I10+I13</f>
        <v>2426760</v>
      </c>
    </row>
    <row r="8" spans="1:9" ht="21" customHeight="1">
      <c r="A8" s="11" t="s">
        <v>37</v>
      </c>
      <c r="B8" s="136" t="s">
        <v>38</v>
      </c>
      <c r="C8" s="136" t="s">
        <v>0</v>
      </c>
      <c r="D8" s="11"/>
      <c r="E8" s="136" t="s">
        <v>36</v>
      </c>
      <c r="F8" s="136" t="s">
        <v>36</v>
      </c>
      <c r="G8" s="136" t="s">
        <v>36</v>
      </c>
      <c r="H8" s="136" t="s">
        <v>36</v>
      </c>
      <c r="I8" s="11"/>
    </row>
    <row r="9" spans="1:9" ht="21" customHeight="1">
      <c r="A9" s="11" t="s">
        <v>521</v>
      </c>
      <c r="B9" s="136" t="s">
        <v>40</v>
      </c>
      <c r="C9" s="136"/>
      <c r="D9" s="11"/>
      <c r="E9" s="11"/>
      <c r="F9" s="136" t="s">
        <v>36</v>
      </c>
      <c r="G9" s="136" t="s">
        <v>36</v>
      </c>
      <c r="H9" s="11"/>
      <c r="I9" s="11"/>
    </row>
    <row r="10" spans="1:9" ht="34.5" customHeight="1">
      <c r="A10" s="11" t="s">
        <v>39</v>
      </c>
      <c r="B10" s="136" t="s">
        <v>41</v>
      </c>
      <c r="C10" s="136">
        <v>130</v>
      </c>
      <c r="D10" s="11">
        <f>E10+I10</f>
        <v>27742280.56</v>
      </c>
      <c r="E10" s="136">
        <v>25315520.56</v>
      </c>
      <c r="F10" s="136" t="s">
        <v>36</v>
      </c>
      <c r="G10" s="136" t="s">
        <v>36</v>
      </c>
      <c r="H10" s="136" t="s">
        <v>36</v>
      </c>
      <c r="I10" s="11">
        <v>2426760</v>
      </c>
    </row>
    <row r="11" spans="1:9" ht="78" customHeight="1">
      <c r="A11" s="11" t="s">
        <v>42</v>
      </c>
      <c r="B11" s="136" t="s">
        <v>43</v>
      </c>
      <c r="C11" s="136" t="s">
        <v>0</v>
      </c>
      <c r="D11" s="11"/>
      <c r="E11" s="136" t="s">
        <v>36</v>
      </c>
      <c r="F11" s="136" t="s">
        <v>36</v>
      </c>
      <c r="G11" s="136" t="s">
        <v>36</v>
      </c>
      <c r="H11" s="136" t="s">
        <v>36</v>
      </c>
      <c r="I11" s="11"/>
    </row>
    <row r="12" spans="1:9" ht="32.25" customHeight="1">
      <c r="A12" s="11" t="s">
        <v>44</v>
      </c>
      <c r="B12" s="136" t="s">
        <v>45</v>
      </c>
      <c r="C12" s="136" t="s">
        <v>0</v>
      </c>
      <c r="D12" s="11"/>
      <c r="E12" s="136" t="s">
        <v>36</v>
      </c>
      <c r="F12" s="11"/>
      <c r="G12" s="11"/>
      <c r="H12" s="136" t="s">
        <v>36</v>
      </c>
      <c r="I12" s="136" t="s">
        <v>36</v>
      </c>
    </row>
    <row r="13" spans="1:9" ht="21" customHeight="1">
      <c r="A13" s="11" t="s">
        <v>46</v>
      </c>
      <c r="B13" s="136" t="s">
        <v>47</v>
      </c>
      <c r="C13" s="136">
        <v>180</v>
      </c>
      <c r="D13" s="11">
        <f>I13</f>
        <v>0</v>
      </c>
      <c r="E13" s="136" t="s">
        <v>36</v>
      </c>
      <c r="F13" s="136" t="s">
        <v>36</v>
      </c>
      <c r="G13" s="136" t="s">
        <v>36</v>
      </c>
      <c r="H13" s="136" t="s">
        <v>36</v>
      </c>
      <c r="I13" s="11">
        <v>0</v>
      </c>
    </row>
    <row r="14" spans="1:9" ht="21" customHeight="1">
      <c r="A14" s="11" t="s">
        <v>48</v>
      </c>
      <c r="B14" s="136" t="s">
        <v>49</v>
      </c>
      <c r="C14" s="136" t="s">
        <v>113</v>
      </c>
      <c r="D14" s="11"/>
      <c r="E14" s="136" t="s">
        <v>36</v>
      </c>
      <c r="F14" s="136" t="s">
        <v>36</v>
      </c>
      <c r="G14" s="136" t="s">
        <v>36</v>
      </c>
      <c r="H14" s="136" t="s">
        <v>36</v>
      </c>
      <c r="I14" s="11"/>
    </row>
    <row r="15" spans="1:9" ht="22.5" customHeight="1">
      <c r="A15" s="28" t="s">
        <v>50</v>
      </c>
      <c r="B15" s="137" t="s">
        <v>51</v>
      </c>
      <c r="C15" s="136" t="s">
        <v>36</v>
      </c>
      <c r="D15" s="28">
        <f>E15+I15</f>
        <v>27742280.560000002</v>
      </c>
      <c r="E15" s="28">
        <f>E16+E23+E29</f>
        <v>25315520.560000002</v>
      </c>
      <c r="F15" s="28"/>
      <c r="G15" s="28"/>
      <c r="H15" s="28"/>
      <c r="I15" s="28">
        <f>I16+I23+I29</f>
        <v>2426760</v>
      </c>
    </row>
    <row r="16" spans="1:9" ht="25.5" customHeight="1">
      <c r="A16" s="12" t="s">
        <v>115</v>
      </c>
      <c r="B16" s="136">
        <v>210</v>
      </c>
      <c r="C16" s="136">
        <v>0</v>
      </c>
      <c r="D16" s="28">
        <f aca="true" t="shared" si="0" ref="D16:D37">E16+I16</f>
        <v>21231438.5</v>
      </c>
      <c r="E16" s="28">
        <f>E17+E20+E21</f>
        <v>20180031.1</v>
      </c>
      <c r="F16" s="11"/>
      <c r="G16" s="11"/>
      <c r="H16" s="11"/>
      <c r="I16" s="11">
        <f>I17+I21</f>
        <v>1051407.4</v>
      </c>
    </row>
    <row r="17" spans="1:9" ht="49.5" customHeight="1">
      <c r="A17" s="26" t="s">
        <v>114</v>
      </c>
      <c r="B17" s="136">
        <v>211</v>
      </c>
      <c r="C17" s="136">
        <v>0</v>
      </c>
      <c r="D17" s="28">
        <f t="shared" si="0"/>
        <v>21228918.5</v>
      </c>
      <c r="E17" s="11">
        <f>E18+E19</f>
        <v>20177511.1</v>
      </c>
      <c r="F17" s="11"/>
      <c r="G17" s="11"/>
      <c r="H17" s="11"/>
      <c r="I17" s="11">
        <f>I18+I19</f>
        <v>1051407.4</v>
      </c>
    </row>
    <row r="18" spans="1:9" ht="24.75" customHeight="1">
      <c r="A18" s="27" t="s">
        <v>123</v>
      </c>
      <c r="B18" s="136" t="s">
        <v>124</v>
      </c>
      <c r="C18" s="136">
        <v>111</v>
      </c>
      <c r="D18" s="28">
        <f t="shared" si="0"/>
        <v>16334542.64</v>
      </c>
      <c r="E18" s="11">
        <v>15524226.64</v>
      </c>
      <c r="F18" s="11"/>
      <c r="G18" s="11"/>
      <c r="H18" s="11"/>
      <c r="I18" s="11">
        <v>810316</v>
      </c>
    </row>
    <row r="19" spans="1:9" ht="136.5" customHeight="1">
      <c r="A19" s="27" t="s">
        <v>125</v>
      </c>
      <c r="B19" s="136" t="s">
        <v>126</v>
      </c>
      <c r="C19" s="136">
        <v>119</v>
      </c>
      <c r="D19" s="28">
        <f t="shared" si="0"/>
        <v>4894375.86</v>
      </c>
      <c r="E19" s="11">
        <v>4653284.46</v>
      </c>
      <c r="F19" s="11"/>
      <c r="G19" s="11"/>
      <c r="H19" s="11"/>
      <c r="I19" s="11">
        <v>241091.4</v>
      </c>
    </row>
    <row r="20" spans="1:9" ht="49.5" customHeight="1">
      <c r="A20" s="26" t="s">
        <v>121</v>
      </c>
      <c r="B20" s="136">
        <v>212</v>
      </c>
      <c r="C20" s="136">
        <v>112</v>
      </c>
      <c r="D20" s="28">
        <f t="shared" si="0"/>
        <v>1320</v>
      </c>
      <c r="E20" s="11">
        <v>1320</v>
      </c>
      <c r="F20" s="11"/>
      <c r="G20" s="11"/>
      <c r="H20" s="11"/>
      <c r="I20" s="11">
        <v>0</v>
      </c>
    </row>
    <row r="21" spans="1:9" ht="37.5" customHeight="1">
      <c r="A21" s="26" t="s">
        <v>122</v>
      </c>
      <c r="B21" s="136">
        <v>213</v>
      </c>
      <c r="C21" s="136">
        <v>112</v>
      </c>
      <c r="D21" s="28">
        <f t="shared" si="0"/>
        <v>1200</v>
      </c>
      <c r="E21" s="11">
        <v>1200</v>
      </c>
      <c r="F21" s="11"/>
      <c r="G21" s="11"/>
      <c r="H21" s="11"/>
      <c r="I21" s="11">
        <v>0</v>
      </c>
    </row>
    <row r="22" spans="1:9" ht="36" customHeight="1">
      <c r="A22" s="12" t="s">
        <v>116</v>
      </c>
      <c r="B22" s="136">
        <v>220</v>
      </c>
      <c r="C22" s="136"/>
      <c r="D22" s="28">
        <f t="shared" si="0"/>
        <v>485</v>
      </c>
      <c r="E22" s="11">
        <v>485</v>
      </c>
      <c r="F22" s="11"/>
      <c r="G22" s="11"/>
      <c r="H22" s="11"/>
      <c r="I22" s="11"/>
    </row>
    <row r="23" spans="1:9" ht="36" customHeight="1">
      <c r="A23" s="12" t="s">
        <v>117</v>
      </c>
      <c r="B23" s="136">
        <v>230</v>
      </c>
      <c r="C23" s="136">
        <v>850</v>
      </c>
      <c r="D23" s="28">
        <f t="shared" si="0"/>
        <v>706336</v>
      </c>
      <c r="E23" s="28">
        <f>E25+E26</f>
        <v>706336</v>
      </c>
      <c r="F23" s="11"/>
      <c r="G23" s="11"/>
      <c r="H23" s="11"/>
      <c r="I23" s="11">
        <v>0</v>
      </c>
    </row>
    <row r="24" spans="1:9" ht="30" customHeight="1">
      <c r="A24" s="26" t="s">
        <v>127</v>
      </c>
      <c r="B24" s="136">
        <v>231</v>
      </c>
      <c r="C24" s="136"/>
      <c r="D24" s="28">
        <f t="shared" si="0"/>
        <v>0</v>
      </c>
      <c r="E24" s="11"/>
      <c r="F24" s="11"/>
      <c r="G24" s="11"/>
      <c r="H24" s="11"/>
      <c r="I24" s="11"/>
    </row>
    <row r="25" spans="1:9" ht="20.25" customHeight="1">
      <c r="A25" s="26" t="s">
        <v>128</v>
      </c>
      <c r="B25" s="136">
        <v>232</v>
      </c>
      <c r="C25" s="136">
        <v>851</v>
      </c>
      <c r="D25" s="28">
        <f t="shared" si="0"/>
        <v>661428</v>
      </c>
      <c r="E25" s="11">
        <v>661428</v>
      </c>
      <c r="F25" s="11"/>
      <c r="G25" s="11"/>
      <c r="H25" s="11"/>
      <c r="I25" s="11">
        <v>0</v>
      </c>
    </row>
    <row r="26" spans="1:9" ht="20.25" customHeight="1">
      <c r="A26" s="26" t="s">
        <v>129</v>
      </c>
      <c r="B26" s="136">
        <v>233</v>
      </c>
      <c r="C26" s="136">
        <v>852</v>
      </c>
      <c r="D26" s="28">
        <f t="shared" si="0"/>
        <v>44908</v>
      </c>
      <c r="E26" s="11">
        <v>44908</v>
      </c>
      <c r="F26" s="11"/>
      <c r="G26" s="11"/>
      <c r="H26" s="11"/>
      <c r="I26" s="11"/>
    </row>
    <row r="27" spans="1:9" ht="39" customHeight="1">
      <c r="A27" s="12" t="s">
        <v>118</v>
      </c>
      <c r="B27" s="136">
        <v>240</v>
      </c>
      <c r="C27" s="136"/>
      <c r="D27" s="28">
        <f t="shared" si="0"/>
        <v>0</v>
      </c>
      <c r="E27" s="11"/>
      <c r="F27" s="11"/>
      <c r="G27" s="11"/>
      <c r="H27" s="11"/>
      <c r="I27" s="11"/>
    </row>
    <row r="28" spans="1:9" ht="48.75" customHeight="1">
      <c r="A28" s="12" t="s">
        <v>119</v>
      </c>
      <c r="B28" s="136">
        <v>250</v>
      </c>
      <c r="C28" s="136"/>
      <c r="D28" s="28">
        <f t="shared" si="0"/>
        <v>0</v>
      </c>
      <c r="E28" s="11"/>
      <c r="F28" s="11"/>
      <c r="G28" s="11"/>
      <c r="H28" s="11"/>
      <c r="I28" s="11"/>
    </row>
    <row r="29" spans="1:9" ht="34.5" customHeight="1">
      <c r="A29" s="12" t="s">
        <v>120</v>
      </c>
      <c r="B29" s="136">
        <v>260</v>
      </c>
      <c r="C29" s="136" t="s">
        <v>36</v>
      </c>
      <c r="D29" s="28">
        <f t="shared" si="0"/>
        <v>5804506.0600000005</v>
      </c>
      <c r="E29" s="28">
        <f>E30+E32+E34+E35+E36+E37</f>
        <v>4429153.460000001</v>
      </c>
      <c r="F29" s="11"/>
      <c r="G29" s="11"/>
      <c r="H29" s="11"/>
      <c r="I29" s="11">
        <f>I30+I31+I32+I33+I34+I35+I36+I37</f>
        <v>1375352.6</v>
      </c>
    </row>
    <row r="30" spans="1:9" ht="26.25" customHeight="1">
      <c r="A30" s="26" t="s">
        <v>130</v>
      </c>
      <c r="B30" s="136">
        <v>261</v>
      </c>
      <c r="C30" s="136">
        <v>244</v>
      </c>
      <c r="D30" s="28">
        <f t="shared" si="0"/>
        <v>85200</v>
      </c>
      <c r="E30" s="11">
        <v>78000</v>
      </c>
      <c r="F30" s="11"/>
      <c r="G30" s="11"/>
      <c r="H30" s="11"/>
      <c r="I30" s="11">
        <v>7200</v>
      </c>
    </row>
    <row r="31" spans="1:9" ht="26.25" customHeight="1">
      <c r="A31" s="26" t="s">
        <v>131</v>
      </c>
      <c r="B31" s="136">
        <v>262</v>
      </c>
      <c r="C31" s="136">
        <v>212</v>
      </c>
      <c r="D31" s="28">
        <f t="shared" si="0"/>
        <v>1320</v>
      </c>
      <c r="E31" s="11"/>
      <c r="F31" s="11"/>
      <c r="G31" s="11"/>
      <c r="H31" s="11"/>
      <c r="I31" s="11">
        <v>1320</v>
      </c>
    </row>
    <row r="32" spans="1:9" ht="26.25" customHeight="1">
      <c r="A32" s="26" t="s">
        <v>132</v>
      </c>
      <c r="B32" s="136">
        <v>263</v>
      </c>
      <c r="C32" s="136">
        <v>244</v>
      </c>
      <c r="D32" s="28">
        <f t="shared" si="0"/>
        <v>2439294.2</v>
      </c>
      <c r="E32" s="11">
        <v>2439294.2</v>
      </c>
      <c r="F32" s="11"/>
      <c r="G32" s="11"/>
      <c r="H32" s="11"/>
      <c r="I32" s="11">
        <v>0</v>
      </c>
    </row>
    <row r="33" spans="1:9" ht="26.25" customHeight="1">
      <c r="A33" s="26" t="s">
        <v>133</v>
      </c>
      <c r="B33" s="136">
        <v>264</v>
      </c>
      <c r="C33" s="136"/>
      <c r="D33" s="28">
        <f t="shared" si="0"/>
        <v>0</v>
      </c>
      <c r="E33" s="11"/>
      <c r="F33" s="11"/>
      <c r="G33" s="11"/>
      <c r="H33" s="11"/>
      <c r="I33" s="11">
        <v>0</v>
      </c>
    </row>
    <row r="34" spans="1:9" ht="33.75" customHeight="1">
      <c r="A34" s="26" t="s">
        <v>134</v>
      </c>
      <c r="B34" s="136">
        <v>265</v>
      </c>
      <c r="C34" s="136">
        <v>244</v>
      </c>
      <c r="D34" s="28">
        <f t="shared" si="0"/>
        <v>157875.71</v>
      </c>
      <c r="E34" s="11">
        <v>147075.71</v>
      </c>
      <c r="F34" s="11"/>
      <c r="G34" s="11"/>
      <c r="H34" s="11"/>
      <c r="I34" s="11">
        <v>10800</v>
      </c>
    </row>
    <row r="35" spans="1:9" ht="26.25" customHeight="1">
      <c r="A35" s="26" t="s">
        <v>135</v>
      </c>
      <c r="B35" s="136">
        <v>266</v>
      </c>
      <c r="C35" s="136">
        <v>244</v>
      </c>
      <c r="D35" s="28">
        <f t="shared" si="0"/>
        <v>292895.99</v>
      </c>
      <c r="E35" s="11">
        <v>256295.99</v>
      </c>
      <c r="F35" s="11"/>
      <c r="G35" s="11"/>
      <c r="H35" s="11"/>
      <c r="I35" s="11">
        <v>36600</v>
      </c>
    </row>
    <row r="36" spans="1:9" ht="33.75" customHeight="1">
      <c r="A36" s="26" t="s">
        <v>136</v>
      </c>
      <c r="B36" s="136">
        <v>267</v>
      </c>
      <c r="C36" s="136">
        <v>244</v>
      </c>
      <c r="D36" s="28">
        <f t="shared" si="0"/>
        <v>470000</v>
      </c>
      <c r="E36" s="11">
        <v>470000</v>
      </c>
      <c r="F36" s="11"/>
      <c r="G36" s="11"/>
      <c r="H36" s="11"/>
      <c r="I36" s="11">
        <v>0</v>
      </c>
    </row>
    <row r="37" spans="1:9" ht="34.5" customHeight="1">
      <c r="A37" s="26" t="s">
        <v>137</v>
      </c>
      <c r="B37" s="136">
        <v>268</v>
      </c>
      <c r="C37" s="136">
        <v>244</v>
      </c>
      <c r="D37" s="28">
        <f t="shared" si="0"/>
        <v>2357920.16</v>
      </c>
      <c r="E37" s="11">
        <v>1038487.56</v>
      </c>
      <c r="F37" s="11"/>
      <c r="G37" s="11"/>
      <c r="H37" s="11"/>
      <c r="I37" s="11">
        <v>1319432.6</v>
      </c>
    </row>
    <row r="38" spans="1:9" ht="38.25" customHeight="1">
      <c r="A38" s="28" t="s">
        <v>138</v>
      </c>
      <c r="B38" s="137">
        <v>300</v>
      </c>
      <c r="C38" s="136">
        <v>0</v>
      </c>
      <c r="D38" s="11">
        <v>0</v>
      </c>
      <c r="E38" s="28">
        <f>E40</f>
        <v>0</v>
      </c>
      <c r="F38" s="11"/>
      <c r="G38" s="11"/>
      <c r="H38" s="11"/>
      <c r="I38" s="11">
        <v>0</v>
      </c>
    </row>
    <row r="39" spans="1:9" ht="20.25" customHeight="1">
      <c r="A39" s="25" t="s">
        <v>139</v>
      </c>
      <c r="B39" s="136">
        <v>310</v>
      </c>
      <c r="C39" s="136">
        <v>0</v>
      </c>
      <c r="D39" s="11">
        <v>0</v>
      </c>
      <c r="E39" s="11"/>
      <c r="F39" s="11"/>
      <c r="G39" s="11"/>
      <c r="H39" s="11"/>
      <c r="I39" s="11">
        <v>0</v>
      </c>
    </row>
    <row r="40" spans="1:9" ht="20.25" customHeight="1">
      <c r="A40" s="25" t="s">
        <v>140</v>
      </c>
      <c r="B40" s="136">
        <v>320</v>
      </c>
      <c r="C40" s="136">
        <v>0</v>
      </c>
      <c r="D40" s="11">
        <v>0</v>
      </c>
      <c r="E40" s="11"/>
      <c r="F40" s="11"/>
      <c r="G40" s="11"/>
      <c r="H40" s="11"/>
      <c r="I40" s="11">
        <v>0</v>
      </c>
    </row>
    <row r="41" spans="1:9" ht="32.25" customHeight="1">
      <c r="A41" s="28" t="s">
        <v>143</v>
      </c>
      <c r="B41" s="137">
        <v>400</v>
      </c>
      <c r="C41" s="136">
        <v>0</v>
      </c>
      <c r="D41" s="11">
        <v>0</v>
      </c>
      <c r="E41" s="11"/>
      <c r="F41" s="11"/>
      <c r="G41" s="11"/>
      <c r="H41" s="11"/>
      <c r="I41" s="11">
        <v>0</v>
      </c>
    </row>
    <row r="42" spans="1:9" ht="21.75" customHeight="1">
      <c r="A42" s="25" t="s">
        <v>141</v>
      </c>
      <c r="B42" s="136">
        <v>410</v>
      </c>
      <c r="C42" s="136">
        <v>0</v>
      </c>
      <c r="D42" s="11">
        <v>0</v>
      </c>
      <c r="E42" s="11"/>
      <c r="F42" s="11"/>
      <c r="G42" s="11"/>
      <c r="H42" s="11"/>
      <c r="I42" s="11">
        <v>0</v>
      </c>
    </row>
    <row r="43" spans="1:9" ht="21.75" customHeight="1">
      <c r="A43" s="25" t="s">
        <v>142</v>
      </c>
      <c r="B43" s="136">
        <v>420</v>
      </c>
      <c r="C43" s="136">
        <v>0</v>
      </c>
      <c r="D43" s="11">
        <v>0</v>
      </c>
      <c r="E43" s="11"/>
      <c r="F43" s="11"/>
      <c r="G43" s="11"/>
      <c r="H43" s="11"/>
      <c r="I43" s="11">
        <v>0</v>
      </c>
    </row>
    <row r="44" spans="1:9" ht="23.25" customHeight="1">
      <c r="A44" s="28" t="s">
        <v>144</v>
      </c>
      <c r="B44" s="137">
        <v>500</v>
      </c>
      <c r="C44" s="136">
        <v>0</v>
      </c>
      <c r="D44" s="11">
        <v>0</v>
      </c>
      <c r="E44" s="11"/>
      <c r="F44" s="11"/>
      <c r="G44" s="11"/>
      <c r="H44" s="11"/>
      <c r="I44" s="11">
        <v>0</v>
      </c>
    </row>
    <row r="45" spans="1:9" ht="23.25" customHeight="1">
      <c r="A45" s="28" t="s">
        <v>53</v>
      </c>
      <c r="B45" s="137">
        <v>600</v>
      </c>
      <c r="C45" s="136">
        <v>0</v>
      </c>
      <c r="D45" s="11">
        <v>0</v>
      </c>
      <c r="E45" s="11"/>
      <c r="F45" s="11"/>
      <c r="G45" s="11"/>
      <c r="H45" s="11"/>
      <c r="I45" s="11">
        <v>0</v>
      </c>
    </row>
  </sheetData>
  <sheetProtection/>
  <autoFilter ref="A6:I6"/>
  <mergeCells count="7"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115" zoomScaleNormal="115" zoomScaleSheetLayoutView="115" zoomScalePageLayoutView="0" workbookViewId="0" topLeftCell="A1">
      <selection activeCell="E36" sqref="E36"/>
    </sheetView>
  </sheetViews>
  <sheetFormatPr defaultColWidth="9.33203125" defaultRowHeight="12.75"/>
  <cols>
    <col min="1" max="1" width="36.5" style="23" customWidth="1"/>
    <col min="2" max="2" width="11.16015625" style="23" customWidth="1"/>
    <col min="3" max="3" width="16.16015625" style="23" customWidth="1"/>
    <col min="4" max="4" width="17" style="23" customWidth="1"/>
    <col min="5" max="5" width="19.5" style="23" customWidth="1"/>
    <col min="6" max="6" width="15" style="23" customWidth="1"/>
    <col min="7" max="8" width="17.66015625" style="23" customWidth="1"/>
    <col min="9" max="9" width="22.16015625" style="23" customWidth="1"/>
    <col min="10" max="10" width="24.16015625" style="23" customWidth="1"/>
    <col min="11" max="16384" width="9.33203125" style="23" customWidth="1"/>
  </cols>
  <sheetData>
    <row r="1" spans="1:9" ht="21.75" customHeight="1">
      <c r="A1" s="22" t="s">
        <v>0</v>
      </c>
      <c r="I1" s="24" t="s">
        <v>112</v>
      </c>
    </row>
    <row r="2" spans="1:10" ht="36" customHeight="1">
      <c r="A2" s="181" t="s">
        <v>588</v>
      </c>
      <c r="B2" s="181"/>
      <c r="C2" s="181"/>
      <c r="D2" s="181"/>
      <c r="E2" s="181"/>
      <c r="F2" s="181"/>
      <c r="G2" s="181"/>
      <c r="H2" s="181"/>
      <c r="I2" s="181"/>
      <c r="J2" s="37" t="s">
        <v>160</v>
      </c>
    </row>
    <row r="3" spans="1:9" ht="24" customHeight="1">
      <c r="A3" s="182" t="s">
        <v>14</v>
      </c>
      <c r="B3" s="182" t="s">
        <v>15</v>
      </c>
      <c r="C3" s="182" t="s">
        <v>16</v>
      </c>
      <c r="D3" s="182" t="s">
        <v>17</v>
      </c>
      <c r="E3" s="182"/>
      <c r="F3" s="182"/>
      <c r="G3" s="182"/>
      <c r="H3" s="182"/>
      <c r="I3" s="182"/>
    </row>
    <row r="4" spans="1:9" ht="19.5" customHeight="1">
      <c r="A4" s="183" t="s">
        <v>0</v>
      </c>
      <c r="B4" s="183" t="s">
        <v>0</v>
      </c>
      <c r="C4" s="183" t="s">
        <v>0</v>
      </c>
      <c r="D4" s="182" t="s">
        <v>18</v>
      </c>
      <c r="E4" s="182" t="s">
        <v>19</v>
      </c>
      <c r="F4" s="182"/>
      <c r="G4" s="182"/>
      <c r="H4" s="182"/>
      <c r="I4" s="182"/>
    </row>
    <row r="5" spans="1:9" ht="96" customHeight="1">
      <c r="A5" s="183" t="s">
        <v>0</v>
      </c>
      <c r="B5" s="183" t="s">
        <v>0</v>
      </c>
      <c r="C5" s="183" t="s">
        <v>0</v>
      </c>
      <c r="D5" s="183" t="s">
        <v>0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</row>
    <row r="6" spans="1:9" ht="20.25" customHeight="1">
      <c r="A6" s="10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>
        <v>7</v>
      </c>
      <c r="H6" s="10" t="s">
        <v>32</v>
      </c>
      <c r="I6" s="10" t="s">
        <v>33</v>
      </c>
    </row>
    <row r="7" spans="1:9" ht="21" customHeight="1">
      <c r="A7" s="28" t="s">
        <v>34</v>
      </c>
      <c r="B7" s="9" t="s">
        <v>35</v>
      </c>
      <c r="C7" s="10" t="s">
        <v>36</v>
      </c>
      <c r="D7" s="28">
        <f>E7+I7</f>
        <v>27306038.91</v>
      </c>
      <c r="E7" s="28">
        <f>E10</f>
        <v>24879278.91</v>
      </c>
      <c r="F7" s="28"/>
      <c r="G7" s="28"/>
      <c r="H7" s="28"/>
      <c r="I7" s="28">
        <f>I10+I13</f>
        <v>2426760</v>
      </c>
    </row>
    <row r="8" spans="1:9" ht="21" customHeight="1">
      <c r="A8" s="11" t="s">
        <v>37</v>
      </c>
      <c r="B8" s="10" t="s">
        <v>38</v>
      </c>
      <c r="C8" s="10" t="s">
        <v>0</v>
      </c>
      <c r="D8" s="11"/>
      <c r="E8" s="10" t="s">
        <v>36</v>
      </c>
      <c r="F8" s="10" t="s">
        <v>36</v>
      </c>
      <c r="G8" s="10" t="s">
        <v>36</v>
      </c>
      <c r="H8" s="10" t="s">
        <v>36</v>
      </c>
      <c r="I8" s="11"/>
    </row>
    <row r="9" spans="1:9" ht="21" customHeight="1">
      <c r="A9" s="11" t="s">
        <v>521</v>
      </c>
      <c r="B9" s="10" t="s">
        <v>40</v>
      </c>
      <c r="C9" s="10"/>
      <c r="D9" s="11"/>
      <c r="E9" s="11"/>
      <c r="F9" s="10" t="s">
        <v>36</v>
      </c>
      <c r="G9" s="10" t="s">
        <v>36</v>
      </c>
      <c r="H9" s="11"/>
      <c r="I9" s="11"/>
    </row>
    <row r="10" spans="1:9" ht="34.5" customHeight="1">
      <c r="A10" s="11" t="s">
        <v>39</v>
      </c>
      <c r="B10" s="10" t="s">
        <v>41</v>
      </c>
      <c r="C10" s="10">
        <v>130</v>
      </c>
      <c r="D10" s="11">
        <f>E10+I10</f>
        <v>27306038.91</v>
      </c>
      <c r="E10" s="10">
        <v>24879278.91</v>
      </c>
      <c r="F10" s="10" t="s">
        <v>36</v>
      </c>
      <c r="G10" s="10" t="s">
        <v>36</v>
      </c>
      <c r="H10" s="10" t="s">
        <v>36</v>
      </c>
      <c r="I10" s="11">
        <v>2426760</v>
      </c>
    </row>
    <row r="11" spans="1:9" ht="78" customHeight="1">
      <c r="A11" s="11" t="s">
        <v>42</v>
      </c>
      <c r="B11" s="10" t="s">
        <v>43</v>
      </c>
      <c r="C11" s="10" t="s">
        <v>0</v>
      </c>
      <c r="D11" s="11"/>
      <c r="E11" s="10" t="s">
        <v>36</v>
      </c>
      <c r="F11" s="10" t="s">
        <v>36</v>
      </c>
      <c r="G11" s="10" t="s">
        <v>36</v>
      </c>
      <c r="H11" s="10" t="s">
        <v>36</v>
      </c>
      <c r="I11" s="11"/>
    </row>
    <row r="12" spans="1:9" ht="32.25" customHeight="1">
      <c r="A12" s="11" t="s">
        <v>44</v>
      </c>
      <c r="B12" s="10" t="s">
        <v>45</v>
      </c>
      <c r="C12" s="10" t="s">
        <v>0</v>
      </c>
      <c r="D12" s="11"/>
      <c r="E12" s="10" t="s">
        <v>36</v>
      </c>
      <c r="F12" s="11"/>
      <c r="G12" s="11"/>
      <c r="H12" s="10" t="s">
        <v>36</v>
      </c>
      <c r="I12" s="10" t="s">
        <v>36</v>
      </c>
    </row>
    <row r="13" spans="1:9" ht="21" customHeight="1">
      <c r="A13" s="11" t="s">
        <v>46</v>
      </c>
      <c r="B13" s="10" t="s">
        <v>47</v>
      </c>
      <c r="C13" s="10">
        <v>180</v>
      </c>
      <c r="D13" s="11">
        <f>I13</f>
        <v>0</v>
      </c>
      <c r="E13" s="10" t="s">
        <v>36</v>
      </c>
      <c r="F13" s="10" t="s">
        <v>36</v>
      </c>
      <c r="G13" s="10" t="s">
        <v>36</v>
      </c>
      <c r="H13" s="10" t="s">
        <v>36</v>
      </c>
      <c r="I13" s="11">
        <v>0</v>
      </c>
    </row>
    <row r="14" spans="1:9" ht="21" customHeight="1">
      <c r="A14" s="11" t="s">
        <v>48</v>
      </c>
      <c r="B14" s="10" t="s">
        <v>49</v>
      </c>
      <c r="C14" s="10" t="s">
        <v>113</v>
      </c>
      <c r="D14" s="11"/>
      <c r="E14" s="10" t="s">
        <v>36</v>
      </c>
      <c r="F14" s="10" t="s">
        <v>36</v>
      </c>
      <c r="G14" s="10" t="s">
        <v>36</v>
      </c>
      <c r="H14" s="10" t="s">
        <v>36</v>
      </c>
      <c r="I14" s="11"/>
    </row>
    <row r="15" spans="1:9" ht="22.5" customHeight="1">
      <c r="A15" s="28" t="s">
        <v>50</v>
      </c>
      <c r="B15" s="9" t="s">
        <v>51</v>
      </c>
      <c r="C15" s="10" t="s">
        <v>36</v>
      </c>
      <c r="D15" s="28">
        <f>E15+I15</f>
        <v>27306038.910000004</v>
      </c>
      <c r="E15" s="28">
        <f>E16+E23+E29</f>
        <v>24879278.910000004</v>
      </c>
      <c r="F15" s="28"/>
      <c r="G15" s="28"/>
      <c r="H15" s="28"/>
      <c r="I15" s="28">
        <f>I16+I23+I29</f>
        <v>2426760</v>
      </c>
    </row>
    <row r="16" spans="1:9" ht="25.5" customHeight="1">
      <c r="A16" s="12" t="s">
        <v>115</v>
      </c>
      <c r="B16" s="10">
        <v>210</v>
      </c>
      <c r="C16" s="10">
        <v>0</v>
      </c>
      <c r="D16" s="28">
        <f aca="true" t="shared" si="0" ref="D16:D37">E16+I16</f>
        <v>21231438.5</v>
      </c>
      <c r="E16" s="28">
        <f>E17+E20+E21</f>
        <v>20180031.1</v>
      </c>
      <c r="F16" s="11"/>
      <c r="G16" s="11"/>
      <c r="H16" s="11"/>
      <c r="I16" s="11">
        <f>I17+I21</f>
        <v>1051407.4</v>
      </c>
    </row>
    <row r="17" spans="1:9" ht="49.5" customHeight="1">
      <c r="A17" s="26" t="s">
        <v>114</v>
      </c>
      <c r="B17" s="10">
        <v>211</v>
      </c>
      <c r="C17" s="10">
        <v>0</v>
      </c>
      <c r="D17" s="28">
        <f t="shared" si="0"/>
        <v>21228918.5</v>
      </c>
      <c r="E17" s="11">
        <f>E18+E19</f>
        <v>20177511.1</v>
      </c>
      <c r="F17" s="11"/>
      <c r="G17" s="11"/>
      <c r="H17" s="11"/>
      <c r="I17" s="11">
        <f>I18+I19</f>
        <v>1051407.4</v>
      </c>
    </row>
    <row r="18" spans="1:9" ht="24.75" customHeight="1">
      <c r="A18" s="27" t="s">
        <v>123</v>
      </c>
      <c r="B18" s="10" t="s">
        <v>124</v>
      </c>
      <c r="C18" s="10">
        <v>111</v>
      </c>
      <c r="D18" s="28">
        <f t="shared" si="0"/>
        <v>16334542.64</v>
      </c>
      <c r="E18" s="11">
        <v>15524226.64</v>
      </c>
      <c r="F18" s="11"/>
      <c r="G18" s="11"/>
      <c r="H18" s="11"/>
      <c r="I18" s="11">
        <v>810316</v>
      </c>
    </row>
    <row r="19" spans="1:9" ht="136.5" customHeight="1">
      <c r="A19" s="27" t="s">
        <v>125</v>
      </c>
      <c r="B19" s="10" t="s">
        <v>126</v>
      </c>
      <c r="C19" s="10">
        <v>119</v>
      </c>
      <c r="D19" s="28">
        <f t="shared" si="0"/>
        <v>4894375.86</v>
      </c>
      <c r="E19" s="11">
        <v>4653284.46</v>
      </c>
      <c r="F19" s="11"/>
      <c r="G19" s="11"/>
      <c r="H19" s="11"/>
      <c r="I19" s="11">
        <v>241091.4</v>
      </c>
    </row>
    <row r="20" spans="1:9" ht="49.5" customHeight="1">
      <c r="A20" s="26" t="s">
        <v>121</v>
      </c>
      <c r="B20" s="10">
        <v>212</v>
      </c>
      <c r="C20" s="10">
        <v>112</v>
      </c>
      <c r="D20" s="28">
        <f t="shared" si="0"/>
        <v>1320</v>
      </c>
      <c r="E20" s="11">
        <v>1320</v>
      </c>
      <c r="F20" s="11"/>
      <c r="G20" s="11"/>
      <c r="H20" s="11"/>
      <c r="I20" s="11">
        <v>0</v>
      </c>
    </row>
    <row r="21" spans="1:9" ht="37.5" customHeight="1">
      <c r="A21" s="26" t="s">
        <v>122</v>
      </c>
      <c r="B21" s="10">
        <v>213</v>
      </c>
      <c r="C21" s="10">
        <v>112</v>
      </c>
      <c r="D21" s="28">
        <f t="shared" si="0"/>
        <v>1200</v>
      </c>
      <c r="E21" s="11">
        <v>1200</v>
      </c>
      <c r="F21" s="11"/>
      <c r="G21" s="11"/>
      <c r="H21" s="11"/>
      <c r="I21" s="11">
        <v>0</v>
      </c>
    </row>
    <row r="22" spans="1:9" ht="36" customHeight="1">
      <c r="A22" s="12" t="s">
        <v>116</v>
      </c>
      <c r="B22" s="10">
        <v>220</v>
      </c>
      <c r="C22" s="10"/>
      <c r="D22" s="28">
        <f t="shared" si="0"/>
        <v>485</v>
      </c>
      <c r="E22" s="11">
        <v>485</v>
      </c>
      <c r="F22" s="11"/>
      <c r="G22" s="11"/>
      <c r="H22" s="11"/>
      <c r="I22" s="11"/>
    </row>
    <row r="23" spans="1:9" ht="36" customHeight="1">
      <c r="A23" s="12" t="s">
        <v>117</v>
      </c>
      <c r="B23" s="10">
        <v>230</v>
      </c>
      <c r="C23" s="10">
        <v>850</v>
      </c>
      <c r="D23" s="28">
        <f t="shared" si="0"/>
        <v>706336</v>
      </c>
      <c r="E23" s="28">
        <f>E25+E26</f>
        <v>706336</v>
      </c>
      <c r="F23" s="11"/>
      <c r="G23" s="11"/>
      <c r="H23" s="11"/>
      <c r="I23" s="11">
        <v>0</v>
      </c>
    </row>
    <row r="24" spans="1:9" ht="30" customHeight="1">
      <c r="A24" s="26" t="s">
        <v>127</v>
      </c>
      <c r="B24" s="10">
        <v>231</v>
      </c>
      <c r="C24" s="10"/>
      <c r="D24" s="28">
        <f t="shared" si="0"/>
        <v>0</v>
      </c>
      <c r="E24" s="11"/>
      <c r="F24" s="11"/>
      <c r="G24" s="11"/>
      <c r="H24" s="11"/>
      <c r="I24" s="11"/>
    </row>
    <row r="25" spans="1:9" ht="20.25" customHeight="1">
      <c r="A25" s="26" t="s">
        <v>128</v>
      </c>
      <c r="B25" s="10">
        <v>232</v>
      </c>
      <c r="C25" s="10">
        <v>851</v>
      </c>
      <c r="D25" s="28">
        <f t="shared" si="0"/>
        <v>661428</v>
      </c>
      <c r="E25" s="11">
        <v>661428</v>
      </c>
      <c r="F25" s="11"/>
      <c r="G25" s="11"/>
      <c r="H25" s="11"/>
      <c r="I25" s="11">
        <v>0</v>
      </c>
    </row>
    <row r="26" spans="1:9" ht="20.25" customHeight="1">
      <c r="A26" s="26" t="s">
        <v>129</v>
      </c>
      <c r="B26" s="10">
        <v>233</v>
      </c>
      <c r="C26" s="10">
        <v>852</v>
      </c>
      <c r="D26" s="28">
        <f t="shared" si="0"/>
        <v>44908</v>
      </c>
      <c r="E26" s="11">
        <v>44908</v>
      </c>
      <c r="F26" s="11"/>
      <c r="G26" s="11"/>
      <c r="H26" s="11"/>
      <c r="I26" s="11"/>
    </row>
    <row r="27" spans="1:9" ht="39" customHeight="1">
      <c r="A27" s="12" t="s">
        <v>118</v>
      </c>
      <c r="B27" s="10">
        <v>240</v>
      </c>
      <c r="C27" s="10"/>
      <c r="D27" s="28">
        <f t="shared" si="0"/>
        <v>0</v>
      </c>
      <c r="E27" s="11"/>
      <c r="F27" s="11"/>
      <c r="G27" s="11"/>
      <c r="H27" s="11"/>
      <c r="I27" s="11"/>
    </row>
    <row r="28" spans="1:9" ht="48.75" customHeight="1">
      <c r="A28" s="12" t="s">
        <v>119</v>
      </c>
      <c r="B28" s="10">
        <v>250</v>
      </c>
      <c r="C28" s="10"/>
      <c r="D28" s="28">
        <f t="shared" si="0"/>
        <v>0</v>
      </c>
      <c r="E28" s="11"/>
      <c r="F28" s="11"/>
      <c r="G28" s="11"/>
      <c r="H28" s="11"/>
      <c r="I28" s="11"/>
    </row>
    <row r="29" spans="1:9" ht="34.5" customHeight="1">
      <c r="A29" s="12" t="s">
        <v>120</v>
      </c>
      <c r="B29" s="10">
        <v>260</v>
      </c>
      <c r="C29" s="10" t="s">
        <v>36</v>
      </c>
      <c r="D29" s="28">
        <f t="shared" si="0"/>
        <v>5368264.41</v>
      </c>
      <c r="E29" s="28">
        <f>E30+E32+E34+E35+E36+E37</f>
        <v>3992911.8100000005</v>
      </c>
      <c r="F29" s="11"/>
      <c r="G29" s="11"/>
      <c r="H29" s="11"/>
      <c r="I29" s="11">
        <f>I30+I31+I32+I33+I34+I35+I36+I37</f>
        <v>1375352.6</v>
      </c>
    </row>
    <row r="30" spans="1:9" ht="26.25" customHeight="1">
      <c r="A30" s="26" t="s">
        <v>130</v>
      </c>
      <c r="B30" s="10">
        <v>261</v>
      </c>
      <c r="C30" s="10">
        <v>244</v>
      </c>
      <c r="D30" s="28">
        <f t="shared" si="0"/>
        <v>85200</v>
      </c>
      <c r="E30" s="11">
        <v>78000</v>
      </c>
      <c r="F30" s="11"/>
      <c r="G30" s="11"/>
      <c r="H30" s="11"/>
      <c r="I30" s="11">
        <v>7200</v>
      </c>
    </row>
    <row r="31" spans="1:9" ht="26.25" customHeight="1">
      <c r="A31" s="26" t="s">
        <v>131</v>
      </c>
      <c r="B31" s="10">
        <v>262</v>
      </c>
      <c r="C31" s="10">
        <v>212</v>
      </c>
      <c r="D31" s="28">
        <f t="shared" si="0"/>
        <v>1320</v>
      </c>
      <c r="E31" s="11"/>
      <c r="F31" s="11"/>
      <c r="G31" s="11"/>
      <c r="H31" s="11"/>
      <c r="I31" s="11">
        <v>1320</v>
      </c>
    </row>
    <row r="32" spans="1:9" ht="26.25" customHeight="1">
      <c r="A32" s="26" t="s">
        <v>132</v>
      </c>
      <c r="B32" s="10">
        <v>263</v>
      </c>
      <c r="C32" s="10">
        <v>244</v>
      </c>
      <c r="D32" s="28">
        <f t="shared" si="0"/>
        <v>2439294.2</v>
      </c>
      <c r="E32" s="11">
        <v>2439294.2</v>
      </c>
      <c r="F32" s="11"/>
      <c r="G32" s="11"/>
      <c r="H32" s="11"/>
      <c r="I32" s="11">
        <v>0</v>
      </c>
    </row>
    <row r="33" spans="1:9" ht="26.25" customHeight="1">
      <c r="A33" s="26" t="s">
        <v>133</v>
      </c>
      <c r="B33" s="10">
        <v>264</v>
      </c>
      <c r="C33" s="10"/>
      <c r="D33" s="28">
        <f t="shared" si="0"/>
        <v>0</v>
      </c>
      <c r="E33" s="11"/>
      <c r="F33" s="11"/>
      <c r="G33" s="11"/>
      <c r="H33" s="11"/>
      <c r="I33" s="11">
        <v>0</v>
      </c>
    </row>
    <row r="34" spans="1:9" ht="33.75" customHeight="1">
      <c r="A34" s="26" t="s">
        <v>134</v>
      </c>
      <c r="B34" s="10">
        <v>265</v>
      </c>
      <c r="C34" s="10">
        <v>244</v>
      </c>
      <c r="D34" s="28">
        <f t="shared" si="0"/>
        <v>157875.71</v>
      </c>
      <c r="E34" s="11">
        <v>147075.71</v>
      </c>
      <c r="F34" s="11"/>
      <c r="G34" s="11"/>
      <c r="H34" s="11"/>
      <c r="I34" s="11">
        <v>10800</v>
      </c>
    </row>
    <row r="35" spans="1:9" ht="26.25" customHeight="1">
      <c r="A35" s="26" t="s">
        <v>135</v>
      </c>
      <c r="B35" s="10">
        <v>266</v>
      </c>
      <c r="C35" s="10">
        <v>244</v>
      </c>
      <c r="D35" s="28">
        <f t="shared" si="0"/>
        <v>292895.99</v>
      </c>
      <c r="E35" s="11">
        <v>256295.99</v>
      </c>
      <c r="F35" s="11"/>
      <c r="G35" s="11"/>
      <c r="H35" s="11"/>
      <c r="I35" s="11">
        <v>36600</v>
      </c>
    </row>
    <row r="36" spans="1:9" ht="33.75" customHeight="1">
      <c r="A36" s="26" t="s">
        <v>136</v>
      </c>
      <c r="B36" s="10">
        <v>267</v>
      </c>
      <c r="C36" s="10">
        <v>244</v>
      </c>
      <c r="D36" s="28">
        <f t="shared" si="0"/>
        <v>470000</v>
      </c>
      <c r="E36" s="11">
        <v>470000</v>
      </c>
      <c r="F36" s="11"/>
      <c r="G36" s="11"/>
      <c r="H36" s="11"/>
      <c r="I36" s="11">
        <v>0</v>
      </c>
    </row>
    <row r="37" spans="1:9" ht="34.5" customHeight="1">
      <c r="A37" s="26" t="s">
        <v>137</v>
      </c>
      <c r="B37" s="10">
        <v>268</v>
      </c>
      <c r="C37" s="10">
        <v>244</v>
      </c>
      <c r="D37" s="28">
        <f t="shared" si="0"/>
        <v>1921678.5100000002</v>
      </c>
      <c r="E37" s="11">
        <v>602245.91</v>
      </c>
      <c r="F37" s="11"/>
      <c r="G37" s="11"/>
      <c r="H37" s="11"/>
      <c r="I37" s="11">
        <v>1319432.6</v>
      </c>
    </row>
    <row r="38" spans="1:9" ht="38.25" customHeight="1">
      <c r="A38" s="28" t="s">
        <v>138</v>
      </c>
      <c r="B38" s="9">
        <v>300</v>
      </c>
      <c r="C38" s="10">
        <v>0</v>
      </c>
      <c r="D38" s="11">
        <v>0</v>
      </c>
      <c r="E38" s="28">
        <f>E40</f>
        <v>0</v>
      </c>
      <c r="F38" s="11"/>
      <c r="G38" s="11"/>
      <c r="H38" s="11"/>
      <c r="I38" s="11">
        <v>0</v>
      </c>
    </row>
    <row r="39" spans="1:9" ht="20.25" customHeight="1">
      <c r="A39" s="25" t="s">
        <v>139</v>
      </c>
      <c r="B39" s="10">
        <v>310</v>
      </c>
      <c r="C39" s="10">
        <v>0</v>
      </c>
      <c r="D39" s="11">
        <v>0</v>
      </c>
      <c r="E39" s="11"/>
      <c r="F39" s="11"/>
      <c r="G39" s="11"/>
      <c r="H39" s="11"/>
      <c r="I39" s="11">
        <v>0</v>
      </c>
    </row>
    <row r="40" spans="1:9" ht="20.25" customHeight="1">
      <c r="A40" s="25" t="s">
        <v>140</v>
      </c>
      <c r="B40" s="10">
        <v>320</v>
      </c>
      <c r="C40" s="10">
        <v>0</v>
      </c>
      <c r="D40" s="11">
        <v>0</v>
      </c>
      <c r="E40" s="11"/>
      <c r="F40" s="11"/>
      <c r="G40" s="11"/>
      <c r="H40" s="11"/>
      <c r="I40" s="11">
        <v>0</v>
      </c>
    </row>
    <row r="41" spans="1:9" ht="32.25" customHeight="1">
      <c r="A41" s="28" t="s">
        <v>143</v>
      </c>
      <c r="B41" s="9">
        <v>400</v>
      </c>
      <c r="C41" s="10">
        <v>0</v>
      </c>
      <c r="D41" s="11">
        <v>0</v>
      </c>
      <c r="E41" s="11"/>
      <c r="F41" s="11"/>
      <c r="G41" s="11"/>
      <c r="H41" s="11"/>
      <c r="I41" s="11">
        <v>0</v>
      </c>
    </row>
    <row r="42" spans="1:9" ht="21.75" customHeight="1">
      <c r="A42" s="25" t="s">
        <v>141</v>
      </c>
      <c r="B42" s="10">
        <v>410</v>
      </c>
      <c r="C42" s="10">
        <v>0</v>
      </c>
      <c r="D42" s="11">
        <v>0</v>
      </c>
      <c r="E42" s="11"/>
      <c r="F42" s="11"/>
      <c r="G42" s="11"/>
      <c r="H42" s="11"/>
      <c r="I42" s="11">
        <v>0</v>
      </c>
    </row>
    <row r="43" spans="1:9" ht="21.75" customHeight="1">
      <c r="A43" s="25" t="s">
        <v>142</v>
      </c>
      <c r="B43" s="10">
        <v>420</v>
      </c>
      <c r="C43" s="10">
        <v>0</v>
      </c>
      <c r="D43" s="11">
        <v>0</v>
      </c>
      <c r="E43" s="11"/>
      <c r="F43" s="11"/>
      <c r="G43" s="11"/>
      <c r="H43" s="11"/>
      <c r="I43" s="11">
        <v>0</v>
      </c>
    </row>
    <row r="44" spans="1:9" ht="23.25" customHeight="1">
      <c r="A44" s="28" t="s">
        <v>144</v>
      </c>
      <c r="B44" s="9">
        <v>500</v>
      </c>
      <c r="C44" s="10">
        <v>0</v>
      </c>
      <c r="D44" s="11">
        <v>0</v>
      </c>
      <c r="E44" s="11"/>
      <c r="F44" s="11"/>
      <c r="G44" s="11"/>
      <c r="H44" s="11"/>
      <c r="I44" s="11">
        <v>0</v>
      </c>
    </row>
    <row r="45" spans="1:9" ht="23.25" customHeight="1">
      <c r="A45" s="28" t="s">
        <v>53</v>
      </c>
      <c r="B45" s="9">
        <v>600</v>
      </c>
      <c r="C45" s="10">
        <v>0</v>
      </c>
      <c r="D45" s="11">
        <v>0</v>
      </c>
      <c r="E45" s="11"/>
      <c r="F45" s="11"/>
      <c r="G45" s="11"/>
      <c r="H45" s="11"/>
      <c r="I45" s="11">
        <v>0</v>
      </c>
    </row>
  </sheetData>
  <sheetProtection/>
  <autoFilter ref="A6:I6"/>
  <mergeCells count="7"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2018-12-28T13:50:10Z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